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sps16.itg.ti.com/sites/BSM/Shared Documents/BSM Apps/Customer Presentations/"/>
    </mc:Choice>
  </mc:AlternateContent>
  <xr:revisionPtr revIDLastSave="0" documentId="13_ncr:20000001_{FBD0E2F0-CAB3-4FBC-8E6C-9C5B38851692}" xr6:coauthVersionLast="47" xr6:coauthVersionMax="47" xr10:uidLastSave="{00000000-0000-0000-0000-000000000000}"/>
  <bookViews>
    <workbookView xWindow="-27510" yWindow="2205" windowWidth="21600" windowHeight="11295" activeTab="1" xr2:uid="{00000000-000D-0000-FFFF-FFFF00000000}"/>
  </bookViews>
  <sheets>
    <sheet name="HowToUse" sheetId="48" r:id="rId1"/>
    <sheet name="Calculator" sheetId="44" r:id="rId2"/>
    <sheet name="Foster_Networks" sheetId="24" r:id="rId3"/>
    <sheet name="Design Inputs" sheetId="46" r:id="rId4"/>
    <sheet name="4L 4cm X 4cm" sheetId="45" r:id="rId5"/>
    <sheet name="4L 2cm X 2cm" sheetId="52" r:id="rId6"/>
    <sheet name="4L 8cm X 4cm" sheetId="51" r:id="rId7"/>
    <sheet name="HSFET" sheetId="22" r:id="rId8"/>
    <sheet name="LSFET" sheetId="41" r:id="rId9"/>
    <sheet name="Average" sheetId="50" r:id="rId10"/>
  </sheets>
  <externalReferences>
    <externalReference r:id="rId11"/>
    <externalReference r:id="rId12"/>
  </externalReferences>
  <definedNames>
    <definedName name="amp_HSN_HPSN" localSheetId="9">[1]Foster_Networks!$P$33:$P$42</definedName>
    <definedName name="amp_HSN_HPSN" localSheetId="0">[1]Foster_Networks!$P$33:$P$42</definedName>
    <definedName name="amp_HSN_HPSN">[2]Foster_Networks!$P$33:$P$42</definedName>
    <definedName name="amp_HSN_HPSP" localSheetId="9">[1]Foster_Networks!$P$46:$P$55</definedName>
    <definedName name="amp_HSN_HPSP" localSheetId="0">[1]Foster_Networks!$P$46:$P$55</definedName>
    <definedName name="amp_HSN_HPSP">[2]Foster_Networks!$P$46:$P$55</definedName>
    <definedName name="amp_HSN_LPSN" localSheetId="9">[1]Foster_Networks!$P$7:$P$16</definedName>
    <definedName name="amp_HSN_LPSN" localSheetId="0">[1]Foster_Networks!$P$7:$P$16</definedName>
    <definedName name="amp_HSN_LPSN">[2]Foster_Networks!$P$7:$P$16</definedName>
    <definedName name="amp_HSN_LPSP" localSheetId="9">[1]Foster_Networks!$P$20:$P$29</definedName>
    <definedName name="amp_HSN_LPSP" localSheetId="0">[1]Foster_Networks!$P$20:$P$29</definedName>
    <definedName name="amp_HSN_LPSP">[2]Foster_Networks!$P$20:$P$29</definedName>
    <definedName name="amp_HSP_HPSN" localSheetId="9">[1]Foster_Networks!$T$33:$T$42</definedName>
    <definedName name="amp_HSP_HPSN" localSheetId="0">[1]Foster_Networks!$T$33:$T$42</definedName>
    <definedName name="amp_HSP_HPSN">[2]Foster_Networks!$T$33:$T$42</definedName>
    <definedName name="amp_HSP_HPSP" localSheetId="9">[1]Foster_Networks!$T$46:$T$55</definedName>
    <definedName name="amp_HSP_HPSP" localSheetId="0">[1]Foster_Networks!$T$46:$T$55</definedName>
    <definedName name="amp_HSP_HPSP">[2]Foster_Networks!$T$46:$T$55</definedName>
    <definedName name="amp_HSP_LPSN" localSheetId="9">[1]Foster_Networks!$T$7:$T$16</definedName>
    <definedName name="amp_HSP_LPSN" localSheetId="0">[1]Foster_Networks!$T$7:$T$16</definedName>
    <definedName name="amp_HSP_LPSN">[2]Foster_Networks!$T$7:$T$16</definedName>
    <definedName name="amp_HSP_LPSP" localSheetId="9">[1]Foster_Networks!$T$20:$T$29</definedName>
    <definedName name="amp_HSP_LPSP" localSheetId="0">[1]Foster_Networks!$T$20:$T$29</definedName>
    <definedName name="amp_HSP_LPSP">[2]Foster_Networks!$T$20:$T$29</definedName>
    <definedName name="amp_LSN_HPSN" localSheetId="9">[1]Foster_Networks!$H$33:$H$42</definedName>
    <definedName name="amp_LSN_HPSN" localSheetId="0">[1]Foster_Networks!$H$33:$H$42</definedName>
    <definedName name="amp_LSN_HPSN">[2]Foster_Networks!$H$33:$H$42</definedName>
    <definedName name="amp_LSN_HPSP" localSheetId="9">[1]Foster_Networks!$H$46:$H$55</definedName>
    <definedName name="amp_LSN_HPSP" localSheetId="0">[1]Foster_Networks!$H$46:$H$55</definedName>
    <definedName name="amp_LSN_HPSP">[2]Foster_Networks!$H$46:$H$55</definedName>
    <definedName name="amp_LSN_LPSN" localSheetId="4">[2]Foster_Networks!$H$7:$H$16</definedName>
    <definedName name="amp_LSN_LPSN" localSheetId="9">[1]Foster_Networks!$H$7:$H$16</definedName>
    <definedName name="amp_LSN_LPSN" localSheetId="1">[2]Foster_Networks!$H$7:$H$16</definedName>
    <definedName name="amp_LSN_LPSN" localSheetId="3">[2]Foster_Networks!$H$7:$H$16</definedName>
    <definedName name="amp_LSN_LPSN" localSheetId="0">[1]Foster_Networks!$H$7:$H$16</definedName>
    <definedName name="amp_LSN_LPSN">Foster_Networks!$G$6:$G$15</definedName>
    <definedName name="amp_LSN_LPSP" localSheetId="4">[2]Foster_Networks!$H$20:$H$29</definedName>
    <definedName name="amp_LSN_LPSP" localSheetId="9">[1]Foster_Networks!$H$20:$H$29</definedName>
    <definedName name="amp_LSN_LPSP" localSheetId="1">[2]Foster_Networks!$H$20:$H$29</definedName>
    <definedName name="amp_LSN_LPSP" localSheetId="3">[2]Foster_Networks!$H$20:$H$29</definedName>
    <definedName name="amp_LSN_LPSP" localSheetId="0">[1]Foster_Networks!$H$20:$H$29</definedName>
    <definedName name="amp_LSN_LPSP">Foster_Networks!$G$19:$G$26</definedName>
    <definedName name="amp_LSP_HPSN" localSheetId="9">[1]Foster_Networks!$L$33:$L$42</definedName>
    <definedName name="amp_LSP_HPSN" localSheetId="0">[1]Foster_Networks!$L$33:$L$42</definedName>
    <definedName name="amp_LSP_HPSN">[2]Foster_Networks!$L$33:$L$42</definedName>
    <definedName name="amp_LSP_HPSP" localSheetId="9">[1]Foster_Networks!$L$46:$L$55</definedName>
    <definedName name="amp_LSP_HPSP" localSheetId="0">[1]Foster_Networks!$L$46:$L$55</definedName>
    <definedName name="amp_LSP_HPSP">[2]Foster_Networks!$L$46:$L$55</definedName>
    <definedName name="amp_LSP_LPSN" localSheetId="4">[2]Foster_Networks!$L$7:$L$16</definedName>
    <definedName name="amp_LSP_LPSN" localSheetId="9">[1]Foster_Networks!$L$7:$L$16</definedName>
    <definedName name="amp_LSP_LPSN" localSheetId="1">[2]Foster_Networks!$L$7:$L$16</definedName>
    <definedName name="amp_LSP_LPSN" localSheetId="3">[2]Foster_Networks!$L$7:$L$16</definedName>
    <definedName name="amp_LSP_LPSN" localSheetId="0">[1]Foster_Networks!$L$7:$L$16</definedName>
    <definedName name="amp_LSP_LPSN">Foster_Networks!$K$6:$K$13</definedName>
    <definedName name="amp_LSP_LPSP" localSheetId="4">[2]Foster_Networks!$L$20:$L$29</definedName>
    <definedName name="amp_LSP_LPSP" localSheetId="9">[1]Foster_Networks!$L$20:$L$29</definedName>
    <definedName name="amp_LSP_LPSP" localSheetId="1">[2]Foster_Networks!$L$20:$L$29</definedName>
    <definedName name="amp_LSP_LPSP" localSheetId="3">[2]Foster_Networks!$L$20:$L$29</definedName>
    <definedName name="amp_LSP_LPSP" localSheetId="0">[1]Foster_Networks!$L$20:$L$29</definedName>
    <definedName name="amp_LSP_LPSP">Foster_Networks!$K$19:$K$28</definedName>
    <definedName name="solver_eng" localSheetId="7" hidden="1">1</definedName>
    <definedName name="solver_eng" localSheetId="8" hidden="1">1</definedName>
    <definedName name="solver_neg" localSheetId="7" hidden="1">1</definedName>
    <definedName name="solver_neg" localSheetId="8" hidden="1">1</definedName>
    <definedName name="solver_num" localSheetId="7" hidden="1">0</definedName>
    <definedName name="solver_num" localSheetId="8" hidden="1">0</definedName>
    <definedName name="solver_opt" localSheetId="7" hidden="1">HSFET!$I$2</definedName>
    <definedName name="solver_opt" localSheetId="8" hidden="1">LSFET!$I$2</definedName>
    <definedName name="solver_typ" localSheetId="7" hidden="1">1</definedName>
    <definedName name="solver_typ" localSheetId="8" hidden="1">1</definedName>
    <definedName name="solver_val" localSheetId="7" hidden="1">0</definedName>
    <definedName name="solver_val" localSheetId="8" hidden="1">0</definedName>
    <definedName name="solver_ver" localSheetId="7" hidden="1">3</definedName>
    <definedName name="solver_ver" localSheetId="8" hidden="1">3</definedName>
    <definedName name="tau_HSN_HPSN" localSheetId="9">[1]Foster_Networks!$O$33:$O$42</definedName>
    <definedName name="tau_HSN_HPSN" localSheetId="0">[1]Foster_Networks!$O$33:$O$42</definedName>
    <definedName name="tau_HSN_HPSN">[2]Foster_Networks!$O$33:$O$42</definedName>
    <definedName name="tau_HSN_HPSP" localSheetId="9">[1]Foster_Networks!$O$46:$O$55</definedName>
    <definedName name="tau_HSN_HPSP" localSheetId="0">[1]Foster_Networks!$O$46:$O$55</definedName>
    <definedName name="tau_HSN_HPSP">[2]Foster_Networks!$O$46:$O$55</definedName>
    <definedName name="tau_HSN_LPSN" localSheetId="9">[1]Foster_Networks!$O$7:$O$16</definedName>
    <definedName name="tau_HSN_LPSN" localSheetId="0">[1]Foster_Networks!$O$7:$O$16</definedName>
    <definedName name="tau_HSN_LPSN">[2]Foster_Networks!$O$7:$O$16</definedName>
    <definedName name="tau_HSN_LPSP" localSheetId="9">[1]Foster_Networks!$O$20:$O$29</definedName>
    <definedName name="tau_HSN_LPSP" localSheetId="0">[1]Foster_Networks!$O$20:$O$29</definedName>
    <definedName name="tau_HSN_LPSP">[2]Foster_Networks!$O$20:$O$29</definedName>
    <definedName name="tau_HSP_HPSN" localSheetId="9">[1]Foster_Networks!$S$33:$S$42</definedName>
    <definedName name="tau_HSP_HPSN" localSheetId="0">[1]Foster_Networks!$S$33:$S$42</definedName>
    <definedName name="tau_HSP_HPSN">[2]Foster_Networks!$S$33:$S$42</definedName>
    <definedName name="tau_HSP_HPSP" localSheetId="9">[1]Foster_Networks!$S$46:$S$55</definedName>
    <definedName name="tau_HSP_HPSP" localSheetId="0">[1]Foster_Networks!$S$46:$S$55</definedName>
    <definedName name="tau_HSP_HPSP">[2]Foster_Networks!$S$46:$S$55</definedName>
    <definedName name="tau_HSP_LPSN" localSheetId="9">[1]Foster_Networks!$S$7:$S$16</definedName>
    <definedName name="tau_HSP_LPSN" localSheetId="0">[1]Foster_Networks!$S$7:$S$16</definedName>
    <definedName name="tau_HSP_LPSN">[2]Foster_Networks!$S$7:$S$16</definedName>
    <definedName name="tau_HSP_LPSP" localSheetId="9">[1]Foster_Networks!$S$20:$S$29</definedName>
    <definedName name="tau_HSP_LPSP" localSheetId="0">[1]Foster_Networks!$S$20:$S$29</definedName>
    <definedName name="tau_HSP_LPSP">[2]Foster_Networks!$S$20:$S$29</definedName>
    <definedName name="tau_LSN_HPSN" localSheetId="9">[1]Foster_Networks!$G$33:$G$42</definedName>
    <definedName name="tau_LSN_HPSN" localSheetId="0">[1]Foster_Networks!$G$33:$G$42</definedName>
    <definedName name="tau_LSN_HPSN">[2]Foster_Networks!$G$33:$G$42</definedName>
    <definedName name="tau_LSN_HPSP" localSheetId="9">[1]Foster_Networks!$G$46:$G$55</definedName>
    <definedName name="tau_LSN_HPSP" localSheetId="0">[1]Foster_Networks!$G$46:$G$55</definedName>
    <definedName name="tau_LSN_HPSP">[2]Foster_Networks!$G$46:$G$55</definedName>
    <definedName name="tau_LSN_LPSN" localSheetId="4">[2]Foster_Networks!$G$7:$G$16</definedName>
    <definedName name="tau_LSN_LPSN" localSheetId="9">[1]Foster_Networks!$G$7:$G$16</definedName>
    <definedName name="tau_LSN_LPSN" localSheetId="1">[2]Foster_Networks!$G$7:$G$16</definedName>
    <definedName name="tau_LSN_LPSN" localSheetId="3">[2]Foster_Networks!$G$7:$G$16</definedName>
    <definedName name="tau_LSN_LPSN" localSheetId="0">[1]Foster_Networks!$G$7:$G$16</definedName>
    <definedName name="tau_LSN_LPSN">Foster_Networks!$F$6:$F$15</definedName>
    <definedName name="tau_LSN_LPSP" localSheetId="4">[2]Foster_Networks!$G$20:$G$29</definedName>
    <definedName name="tau_LSN_LPSP" localSheetId="9">[1]Foster_Networks!$G$20:$G$29</definedName>
    <definedName name="tau_LSN_LPSP" localSheetId="1">[2]Foster_Networks!$G$20:$G$29</definedName>
    <definedName name="tau_LSN_LPSP" localSheetId="3">[2]Foster_Networks!$G$20:$G$29</definedName>
    <definedName name="tau_LSN_LPSP" localSheetId="0">[1]Foster_Networks!$G$20:$G$29</definedName>
    <definedName name="tau_LSN_LPSP">Foster_Networks!$F$19:$F$26</definedName>
    <definedName name="tau_LSP_HPSN" localSheetId="9">[1]Foster_Networks!$K$33:$K$42</definedName>
    <definedName name="tau_LSP_HPSN" localSheetId="0">[1]Foster_Networks!$K$33:$K$42</definedName>
    <definedName name="tau_LSP_HPSN">[2]Foster_Networks!$K$33:$K$42</definedName>
    <definedName name="tau_LSP_HPSP" localSheetId="9">[1]Foster_Networks!$K$46:$K$55</definedName>
    <definedName name="tau_LSP_HPSP" localSheetId="0">[1]Foster_Networks!$K$46:$K$55</definedName>
    <definedName name="tau_LSP_HPSP">[2]Foster_Networks!$K$46:$K$55</definedName>
    <definedName name="tau_LSP_LPSN" localSheetId="4">[2]Foster_Networks!$K$7:$K$16</definedName>
    <definedName name="tau_LSP_LPSN" localSheetId="9">[1]Foster_Networks!$K$7:$K$16</definedName>
    <definedName name="tau_LSP_LPSN" localSheetId="1">[2]Foster_Networks!$K$7:$K$16</definedName>
    <definedName name="tau_LSP_LPSN" localSheetId="3">[2]Foster_Networks!$K$7:$K$16</definedName>
    <definedName name="tau_LSP_LPSN" localSheetId="0">[1]Foster_Networks!$K$7:$K$16</definedName>
    <definedName name="tau_LSP_LPSN">Foster_Networks!$J$6:$J$13</definedName>
    <definedName name="tau_LSP_LPSP" localSheetId="4">[2]Foster_Networks!$K$20:$K$29</definedName>
    <definedName name="tau_LSP_LPSP" localSheetId="9">[1]Foster_Networks!$K$20:$K$29</definedName>
    <definedName name="tau_LSP_LPSP" localSheetId="1">[2]Foster_Networks!$K$20:$K$29</definedName>
    <definedName name="tau_LSP_LPSP" localSheetId="3">[2]Foster_Networks!$K$20:$K$29</definedName>
    <definedName name="tau_LSP_LPSP" localSheetId="0">[1]Foster_Networks!$K$20:$K$29</definedName>
    <definedName name="tau_LSP_LPSP">Foster_Networks!$J$19:$J$28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46" l="1"/>
  <c r="D8" i="46" l="1"/>
  <c r="G1" i="24"/>
  <c r="I3" i="50" l="1"/>
  <c r="J3" i="50"/>
  <c r="K3" i="50"/>
  <c r="L3" i="50"/>
  <c r="M3" i="50"/>
  <c r="N3" i="50"/>
  <c r="O3" i="50"/>
  <c r="P3" i="50"/>
  <c r="Q3" i="50"/>
  <c r="R3" i="50"/>
  <c r="S3" i="50"/>
  <c r="T3" i="50"/>
  <c r="U3" i="50"/>
  <c r="V3" i="50"/>
  <c r="W3" i="50"/>
  <c r="X3" i="50"/>
  <c r="Y3" i="50"/>
  <c r="Z3" i="50"/>
  <c r="AA3" i="50"/>
  <c r="AB3" i="50"/>
  <c r="H3" i="50"/>
  <c r="G3" i="50"/>
  <c r="G2" i="50"/>
  <c r="H2" i="50" s="1"/>
  <c r="I2" i="50" s="1"/>
  <c r="J2" i="50" s="1"/>
  <c r="K2" i="50" s="1"/>
  <c r="L2" i="50" s="1"/>
  <c r="M2" i="50" s="1"/>
  <c r="N2" i="50" s="1"/>
  <c r="O2" i="50" s="1"/>
  <c r="P2" i="50" s="1"/>
  <c r="Q2" i="50" s="1"/>
  <c r="R2" i="50" s="1"/>
  <c r="S2" i="50" s="1"/>
  <c r="T2" i="50" s="1"/>
  <c r="U2" i="50" s="1"/>
  <c r="V2" i="50" s="1"/>
  <c r="W2" i="50" s="1"/>
  <c r="X2" i="50" s="1"/>
  <c r="Y2" i="50" s="1"/>
  <c r="Z2" i="50" s="1"/>
  <c r="AA2" i="50" s="1"/>
  <c r="AB2" i="50" s="1"/>
  <c r="D2" i="50" l="1"/>
  <c r="A17" i="4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3" i="50" l="1"/>
  <c r="A4" i="50" l="1"/>
  <c r="D3" i="50"/>
  <c r="AB7" i="44"/>
  <c r="Z7" i="44"/>
  <c r="X7" i="44"/>
  <c r="V7" i="44"/>
  <c r="T7" i="44"/>
  <c r="R7" i="44"/>
  <c r="A5" i="50" l="1"/>
  <c r="D4" i="50"/>
  <c r="A6" i="50" l="1"/>
  <c r="D5" i="50"/>
  <c r="A7" i="50" l="1"/>
  <c r="D6" i="50"/>
  <c r="A8" i="50" l="1"/>
  <c r="D7" i="50"/>
  <c r="AI28" i="24"/>
  <c r="AI27" i="24"/>
  <c r="AI26" i="24"/>
  <c r="AI25" i="24"/>
  <c r="AM15" i="24"/>
  <c r="AM14" i="24"/>
  <c r="AM13" i="24"/>
  <c r="AM12" i="24"/>
  <c r="AM28" i="24"/>
  <c r="AM27" i="24"/>
  <c r="AM26" i="24"/>
  <c r="AM25" i="24"/>
  <c r="AM24" i="24"/>
  <c r="AI24" i="24"/>
  <c r="AM23" i="24"/>
  <c r="AI23" i="24"/>
  <c r="AM22" i="24"/>
  <c r="AI22" i="24"/>
  <c r="AM21" i="24"/>
  <c r="AI21" i="24"/>
  <c r="AM20" i="24"/>
  <c r="AI20" i="24"/>
  <c r="AM19" i="24"/>
  <c r="AI19" i="24"/>
  <c r="AI15" i="24"/>
  <c r="AI14" i="24"/>
  <c r="AI13" i="24"/>
  <c r="AI12" i="24"/>
  <c r="AM11" i="24"/>
  <c r="AI11" i="24"/>
  <c r="AM10" i="24"/>
  <c r="AI10" i="24"/>
  <c r="AM9" i="24"/>
  <c r="AI9" i="24"/>
  <c r="AM8" i="24"/>
  <c r="AI8" i="24"/>
  <c r="AM7" i="24"/>
  <c r="AI7" i="24"/>
  <c r="AM6" i="24"/>
  <c r="AI6" i="24"/>
  <c r="A9" i="50" l="1"/>
  <c r="D8" i="50"/>
  <c r="A10" i="50" l="1"/>
  <c r="D9" i="50"/>
  <c r="A11" i="50" l="1"/>
  <c r="D10" i="50"/>
  <c r="A12" i="50" l="1"/>
  <c r="D11" i="50"/>
  <c r="A13" i="50" l="1"/>
  <c r="D12" i="50"/>
  <c r="A14" i="50" l="1"/>
  <c r="D13" i="50"/>
  <c r="AD28" i="24"/>
  <c r="Z28" i="24"/>
  <c r="Z27" i="24"/>
  <c r="Z26" i="24"/>
  <c r="Z25" i="24"/>
  <c r="Z24" i="24"/>
  <c r="Z15" i="24"/>
  <c r="AD15" i="24"/>
  <c r="AD14" i="24"/>
  <c r="AD13" i="24"/>
  <c r="AD12" i="24"/>
  <c r="AD11" i="24"/>
  <c r="AD27" i="24"/>
  <c r="AD26" i="24"/>
  <c r="AD25" i="24"/>
  <c r="AD24" i="24"/>
  <c r="AD23" i="24"/>
  <c r="Z23" i="24"/>
  <c r="AD22" i="24"/>
  <c r="Z22" i="24"/>
  <c r="AD21" i="24"/>
  <c r="Z21" i="24"/>
  <c r="AD20" i="24"/>
  <c r="Z20" i="24"/>
  <c r="AD19" i="24"/>
  <c r="Z19" i="24"/>
  <c r="Z14" i="24"/>
  <c r="Z13" i="24"/>
  <c r="Z12" i="24"/>
  <c r="Z11" i="24"/>
  <c r="AD10" i="24"/>
  <c r="Z10" i="24"/>
  <c r="AD9" i="24"/>
  <c r="Z9" i="24"/>
  <c r="AD8" i="24"/>
  <c r="Z8" i="24"/>
  <c r="AD7" i="24"/>
  <c r="Z7" i="24"/>
  <c r="AD6" i="24"/>
  <c r="Z6" i="24"/>
  <c r="A15" i="50" l="1"/>
  <c r="D14" i="50"/>
  <c r="A16" i="50" l="1"/>
  <c r="D15" i="50"/>
  <c r="A17" i="50" l="1"/>
  <c r="D16" i="50"/>
  <c r="A18" i="50" l="1"/>
  <c r="D17" i="50"/>
  <c r="A19" i="50" l="1"/>
  <c r="D18" i="50"/>
  <c r="G2" i="24"/>
  <c r="K20" i="24" l="1"/>
  <c r="K23" i="24"/>
  <c r="J26" i="24"/>
  <c r="G24" i="24"/>
  <c r="F27" i="24"/>
  <c r="J7" i="24"/>
  <c r="G6" i="24"/>
  <c r="K19" i="24"/>
  <c r="J10" i="24"/>
  <c r="J24" i="24"/>
  <c r="F25" i="24"/>
  <c r="J13" i="24"/>
  <c r="G15" i="24"/>
  <c r="J21" i="24"/>
  <c r="K21" i="24"/>
  <c r="K24" i="24"/>
  <c r="J27" i="24"/>
  <c r="F20" i="24"/>
  <c r="G25" i="24"/>
  <c r="F28" i="24"/>
  <c r="J8" i="24"/>
  <c r="K13" i="24"/>
  <c r="K6" i="24"/>
  <c r="F14" i="24"/>
  <c r="K27" i="24"/>
  <c r="G20" i="24"/>
  <c r="F23" i="24"/>
  <c r="G28" i="24"/>
  <c r="K8" i="24"/>
  <c r="J11" i="24"/>
  <c r="G8" i="24"/>
  <c r="G12" i="24"/>
  <c r="F7" i="24"/>
  <c r="F15" i="24"/>
  <c r="J25" i="24"/>
  <c r="G23" i="24"/>
  <c r="F26" i="24"/>
  <c r="K11" i="24"/>
  <c r="J14" i="24"/>
  <c r="J19" i="24"/>
  <c r="F8" i="24"/>
  <c r="K25" i="24"/>
  <c r="J28" i="24"/>
  <c r="F21" i="24"/>
  <c r="G26" i="24"/>
  <c r="G19" i="24"/>
  <c r="J9" i="24"/>
  <c r="K14" i="24"/>
  <c r="F19" i="24"/>
  <c r="G9" i="24"/>
  <c r="G13" i="24"/>
  <c r="J23" i="24"/>
  <c r="K28" i="24"/>
  <c r="G21" i="24"/>
  <c r="F24" i="24"/>
  <c r="J12" i="24"/>
  <c r="J15" i="24"/>
  <c r="G14" i="24"/>
  <c r="G27" i="24"/>
  <c r="G22" i="24"/>
  <c r="K10" i="24"/>
  <c r="G7" i="24"/>
  <c r="F13" i="24"/>
  <c r="J22" i="24"/>
  <c r="K22" i="24"/>
  <c r="F9" i="24"/>
  <c r="K9" i="24"/>
  <c r="J6" i="24"/>
  <c r="F10" i="24"/>
  <c r="K12" i="24"/>
  <c r="G10" i="24"/>
  <c r="F11" i="24"/>
  <c r="K26" i="24"/>
  <c r="F22" i="24"/>
  <c r="K7" i="24"/>
  <c r="K15" i="24"/>
  <c r="F12" i="24"/>
  <c r="G11" i="24"/>
  <c r="J20" i="24"/>
  <c r="F6" i="24"/>
  <c r="A20" i="50"/>
  <c r="D19" i="50"/>
  <c r="D7" i="46"/>
  <c r="A21" i="50" l="1"/>
  <c r="D20" i="50"/>
  <c r="A22" i="50" l="1"/>
  <c r="D21"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 i="50"/>
  <c r="D5" i="46"/>
  <c r="D10" i="46"/>
  <c r="D6" i="46"/>
  <c r="A23" i="50" l="1"/>
  <c r="D22" i="50"/>
  <c r="D3" i="46"/>
  <c r="A24" i="50" l="1"/>
  <c r="D23" i="50"/>
  <c r="U15" i="24"/>
  <c r="L15" i="24" s="1"/>
  <c r="U14" i="24"/>
  <c r="L14" i="24" s="1"/>
  <c r="Q28" i="24"/>
  <c r="H28" i="24" s="1"/>
  <c r="Q27" i="24"/>
  <c r="H27" i="24" s="1"/>
  <c r="A25" i="50" l="1"/>
  <c r="D24" i="50"/>
  <c r="U28" i="24"/>
  <c r="L28" i="24" s="1"/>
  <c r="U27" i="24"/>
  <c r="L27" i="24" s="1"/>
  <c r="U26" i="24"/>
  <c r="L26" i="24" s="1"/>
  <c r="Q26" i="24"/>
  <c r="H26" i="24" s="1"/>
  <c r="U25" i="24"/>
  <c r="L25" i="24" s="1"/>
  <c r="Q25" i="24"/>
  <c r="H25" i="24" s="1"/>
  <c r="U24" i="24"/>
  <c r="L24" i="24" s="1"/>
  <c r="Q24" i="24"/>
  <c r="H24" i="24" s="1"/>
  <c r="U23" i="24"/>
  <c r="L23" i="24" s="1"/>
  <c r="Q23" i="24"/>
  <c r="H23" i="24" s="1"/>
  <c r="U22" i="24"/>
  <c r="L22" i="24" s="1"/>
  <c r="Q22" i="24"/>
  <c r="H22" i="24" s="1"/>
  <c r="U21" i="24"/>
  <c r="L21" i="24" s="1"/>
  <c r="Q21" i="24"/>
  <c r="H21" i="24" s="1"/>
  <c r="U20" i="24"/>
  <c r="L20" i="24" s="1"/>
  <c r="Q20" i="24"/>
  <c r="H20" i="24" s="1"/>
  <c r="U19" i="24"/>
  <c r="L19" i="24" s="1"/>
  <c r="Q19" i="24"/>
  <c r="H19" i="24" s="1"/>
  <c r="Q15" i="24"/>
  <c r="H15" i="24" s="1"/>
  <c r="Q14" i="24"/>
  <c r="H14" i="24" s="1"/>
  <c r="U13" i="24"/>
  <c r="L13" i="24" s="1"/>
  <c r="Q13" i="24"/>
  <c r="H13" i="24" s="1"/>
  <c r="U12" i="24"/>
  <c r="L12" i="24" s="1"/>
  <c r="Q12" i="24"/>
  <c r="H12" i="24" s="1"/>
  <c r="U11" i="24"/>
  <c r="L11" i="24" s="1"/>
  <c r="Q11" i="24"/>
  <c r="H11" i="24" s="1"/>
  <c r="U10" i="24"/>
  <c r="L10" i="24" s="1"/>
  <c r="Q10" i="24"/>
  <c r="H10" i="24" s="1"/>
  <c r="U9" i="24"/>
  <c r="L9" i="24" s="1"/>
  <c r="Q9" i="24"/>
  <c r="H9" i="24" s="1"/>
  <c r="U8" i="24"/>
  <c r="L8" i="24" s="1"/>
  <c r="Q8" i="24"/>
  <c r="H8" i="24" s="1"/>
  <c r="U7" i="24"/>
  <c r="L7" i="24" s="1"/>
  <c r="Q7" i="24"/>
  <c r="H7" i="24" s="1"/>
  <c r="U6" i="24"/>
  <c r="L6" i="24" s="1"/>
  <c r="Q6" i="24"/>
  <c r="H6" i="24" s="1"/>
  <c r="A26" i="50" l="1"/>
  <c r="D25" i="50"/>
  <c r="A27" i="50" l="1"/>
  <c r="D26" i="50"/>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D2" i="46"/>
  <c r="D12" i="46" s="1"/>
  <c r="G8" i="44" l="1"/>
  <c r="G7" i="44"/>
  <c r="L7" i="44"/>
  <c r="P7" i="44"/>
  <c r="N7" i="44"/>
  <c r="H7" i="44"/>
  <c r="J7" i="44"/>
  <c r="A28" i="50"/>
  <c r="D27" i="50"/>
  <c r="AA7" i="44"/>
  <c r="S7" i="44"/>
  <c r="Q7" i="44"/>
  <c r="O7" i="44"/>
  <c r="Y7" i="44"/>
  <c r="W7" i="44"/>
  <c r="U7" i="44"/>
  <c r="M7" i="44"/>
  <c r="K7" i="44"/>
  <c r="I7" i="44"/>
  <c r="AA8" i="44"/>
  <c r="Y8" i="44"/>
  <c r="Q8" i="44"/>
  <c r="I8" i="44"/>
  <c r="AB8" i="44"/>
  <c r="Z8" i="44"/>
  <c r="X8" i="44"/>
  <c r="P8" i="44"/>
  <c r="H8" i="44"/>
  <c r="U8" i="44"/>
  <c r="K8" i="44"/>
  <c r="R8" i="44"/>
  <c r="W8" i="44"/>
  <c r="O8" i="44"/>
  <c r="M8" i="44"/>
  <c r="T8" i="44"/>
  <c r="J8" i="44"/>
  <c r="V8" i="44"/>
  <c r="N8" i="44"/>
  <c r="L8" i="44"/>
  <c r="S8" i="44"/>
  <c r="A29" i="50" l="1"/>
  <c r="D28" i="50"/>
  <c r="A30" i="50" l="1"/>
  <c r="D29" i="50"/>
  <c r="S5" i="41"/>
  <c r="S5" i="22"/>
  <c r="F5" i="41"/>
  <c r="F5" i="22"/>
  <c r="H4" i="22"/>
  <c r="H4" i="41"/>
  <c r="B5" i="22"/>
  <c r="B5" i="41"/>
  <c r="L5" i="41"/>
  <c r="L5" i="22"/>
  <c r="J4" i="41"/>
  <c r="J4" i="22"/>
  <c r="O5" i="41"/>
  <c r="O5" i="22"/>
  <c r="U4" i="22"/>
  <c r="U4" i="41"/>
  <c r="E4" i="22"/>
  <c r="E4" i="41"/>
  <c r="V5" i="41"/>
  <c r="V5" i="22"/>
  <c r="T4" i="22"/>
  <c r="T4" i="41"/>
  <c r="U5" i="22"/>
  <c r="U5" i="41"/>
  <c r="E5" i="22"/>
  <c r="E5" i="41"/>
  <c r="K4" i="22"/>
  <c r="K4" i="41"/>
  <c r="P5" i="41"/>
  <c r="P5" i="22"/>
  <c r="R4" i="41"/>
  <c r="R4" i="22"/>
  <c r="C5" i="41"/>
  <c r="C5" i="22"/>
  <c r="D4" i="41"/>
  <c r="D4" i="22"/>
  <c r="I5" i="22"/>
  <c r="I5" i="41"/>
  <c r="O4" i="41"/>
  <c r="O4" i="22"/>
  <c r="D5" i="41"/>
  <c r="D5" i="22"/>
  <c r="F4" i="41"/>
  <c r="F4" i="22"/>
  <c r="K5" i="41"/>
  <c r="K5" i="22"/>
  <c r="Q4" i="22"/>
  <c r="Q4" i="41"/>
  <c r="R5" i="41"/>
  <c r="R5" i="22"/>
  <c r="N5" i="41"/>
  <c r="N5" i="22"/>
  <c r="P4" i="22"/>
  <c r="P4" i="41"/>
  <c r="Q5" i="22"/>
  <c r="Q5" i="41"/>
  <c r="W4" i="22"/>
  <c r="W4" i="41"/>
  <c r="G4" i="41"/>
  <c r="G4" i="22"/>
  <c r="H5" i="41"/>
  <c r="H5" i="22"/>
  <c r="T5" i="41"/>
  <c r="T5" i="22"/>
  <c r="I4" i="22"/>
  <c r="I4" i="41"/>
  <c r="V4" i="41"/>
  <c r="V4" i="22"/>
  <c r="W5" i="41"/>
  <c r="W5" i="22"/>
  <c r="G5" i="41"/>
  <c r="G5" i="22"/>
  <c r="M4" i="22"/>
  <c r="M4" i="41"/>
  <c r="B4" i="41"/>
  <c r="B4" i="22"/>
  <c r="J5" i="41"/>
  <c r="J5" i="22"/>
  <c r="L4" i="41"/>
  <c r="L4" i="22"/>
  <c r="M5" i="22"/>
  <c r="M5" i="41"/>
  <c r="S4" i="41"/>
  <c r="S4" i="22"/>
  <c r="C4" i="41"/>
  <c r="C4" i="22"/>
  <c r="N4" i="41"/>
  <c r="N4" i="22"/>
  <c r="A31" i="50" l="1"/>
  <c r="D30" i="50"/>
  <c r="B8" i="22"/>
  <c r="A32" i="50" l="1"/>
  <c r="D31" i="50"/>
  <c r="W11" i="41"/>
  <c r="V11" i="41"/>
  <c r="U11" i="41"/>
  <c r="T11" i="41"/>
  <c r="S11" i="41"/>
  <c r="R11" i="41"/>
  <c r="Q11" i="41"/>
  <c r="P11" i="41"/>
  <c r="O11" i="41"/>
  <c r="N11" i="41"/>
  <c r="M11" i="41"/>
  <c r="L11" i="41"/>
  <c r="K11" i="41"/>
  <c r="J11" i="41"/>
  <c r="I11" i="41"/>
  <c r="H11" i="41"/>
  <c r="G11" i="41"/>
  <c r="F11" i="41"/>
  <c r="E11" i="41"/>
  <c r="D11" i="41"/>
  <c r="C11" i="41"/>
  <c r="B11" i="41"/>
  <c r="W9" i="41"/>
  <c r="V9" i="41"/>
  <c r="U9" i="41"/>
  <c r="T9" i="41"/>
  <c r="S9" i="41"/>
  <c r="R9" i="41"/>
  <c r="Q9" i="41"/>
  <c r="P9" i="41"/>
  <c r="O9" i="41"/>
  <c r="N9" i="41"/>
  <c r="M9" i="41"/>
  <c r="L9" i="41"/>
  <c r="K9" i="41"/>
  <c r="J9" i="41"/>
  <c r="I9" i="41"/>
  <c r="H9" i="41"/>
  <c r="G9" i="41"/>
  <c r="F9" i="41"/>
  <c r="E9" i="41"/>
  <c r="D9" i="41"/>
  <c r="C9" i="41"/>
  <c r="B9" i="41"/>
  <c r="W8" i="41"/>
  <c r="W12" i="41" s="1" a="1"/>
  <c r="V8" i="41"/>
  <c r="U8" i="41"/>
  <c r="T8" i="41"/>
  <c r="S8" i="41"/>
  <c r="R8" i="41"/>
  <c r="R12" i="41" s="1" a="1"/>
  <c r="Q8" i="41"/>
  <c r="Q12" i="41" s="1" a="1"/>
  <c r="P8" i="41"/>
  <c r="P12" i="41" s="1" a="1"/>
  <c r="O8" i="41"/>
  <c r="O12" i="41" s="1" a="1"/>
  <c r="N8" i="41"/>
  <c r="M8" i="41"/>
  <c r="L8" i="41"/>
  <c r="K8" i="41"/>
  <c r="J8" i="41"/>
  <c r="J12" i="41" s="1" a="1"/>
  <c r="I8" i="41"/>
  <c r="I12" i="41" s="1" a="1"/>
  <c r="H8" i="41"/>
  <c r="H12" i="41" s="1" a="1"/>
  <c r="G8" i="41"/>
  <c r="G12" i="41" s="1" a="1"/>
  <c r="F8" i="41"/>
  <c r="E8" i="41"/>
  <c r="D8" i="41"/>
  <c r="C8" i="41"/>
  <c r="B8" i="41"/>
  <c r="B12" i="41" s="1" a="1"/>
  <c r="W7" i="41"/>
  <c r="V7" i="41"/>
  <c r="U7" i="41"/>
  <c r="T7" i="41"/>
  <c r="S7" i="41"/>
  <c r="R7" i="41"/>
  <c r="Q7" i="41"/>
  <c r="P7" i="41"/>
  <c r="O7" i="41"/>
  <c r="N7" i="41"/>
  <c r="M7" i="41"/>
  <c r="L7" i="41"/>
  <c r="K7" i="41"/>
  <c r="J7" i="41"/>
  <c r="I7" i="41"/>
  <c r="H7" i="41"/>
  <c r="G7" i="41"/>
  <c r="F7" i="41"/>
  <c r="E7" i="41"/>
  <c r="D7" i="41"/>
  <c r="C7" i="41"/>
  <c r="V6" i="41"/>
  <c r="U6" i="41"/>
  <c r="T6" i="41"/>
  <c r="S6" i="41"/>
  <c r="R6" i="41"/>
  <c r="Q6" i="41"/>
  <c r="P6" i="41"/>
  <c r="O6" i="41"/>
  <c r="N6" i="41"/>
  <c r="M6" i="41"/>
  <c r="L6" i="41"/>
  <c r="K6" i="41"/>
  <c r="J6" i="41"/>
  <c r="I6" i="41"/>
  <c r="H6" i="41"/>
  <c r="G6" i="41"/>
  <c r="F6" i="41"/>
  <c r="E6" i="41"/>
  <c r="D6" i="41"/>
  <c r="C6" i="41"/>
  <c r="B6" i="41"/>
  <c r="K12" i="41" l="1" a="1"/>
  <c r="S12" i="41" a="1"/>
  <c r="D12" i="41" a="1"/>
  <c r="L12" i="41" a="1"/>
  <c r="T12" i="41" a="1"/>
  <c r="E12" i="41" a="1"/>
  <c r="E12" i="41" s="1"/>
  <c r="M12" i="41" a="1"/>
  <c r="M12" i="41" s="1"/>
  <c r="U12" i="41" a="1"/>
  <c r="U12" i="41" s="1"/>
  <c r="C12" i="41" a="1"/>
  <c r="C12" i="41" s="1"/>
  <c r="F12" i="41" a="1"/>
  <c r="N12" i="41" a="1"/>
  <c r="V12" i="41" a="1"/>
  <c r="A33" i="50"/>
  <c r="D32" i="50"/>
  <c r="H12" i="41"/>
  <c r="P12" i="41"/>
  <c r="I12" i="41"/>
  <c r="Q12" i="41"/>
  <c r="B12" i="41"/>
  <c r="J12" i="41"/>
  <c r="R12" i="41"/>
  <c r="K12" i="41"/>
  <c r="S12" i="41"/>
  <c r="L12" i="41"/>
  <c r="T12" i="41"/>
  <c r="F12" i="41"/>
  <c r="N12" i="41"/>
  <c r="V12" i="41"/>
  <c r="G12" i="41"/>
  <c r="O12" i="41"/>
  <c r="W12" i="41"/>
  <c r="D12" i="41"/>
  <c r="A34" i="50" l="1"/>
  <c r="D33" i="50"/>
  <c r="B15" i="41"/>
  <c r="A35" i="50" l="1"/>
  <c r="D34" i="50"/>
  <c r="C9" i="22"/>
  <c r="D9" i="22"/>
  <c r="E9" i="22"/>
  <c r="F9" i="22"/>
  <c r="G9" i="22"/>
  <c r="H9" i="22"/>
  <c r="I9" i="22"/>
  <c r="J9" i="22"/>
  <c r="K9" i="22"/>
  <c r="L9" i="22"/>
  <c r="M9" i="22"/>
  <c r="N9" i="22"/>
  <c r="O9" i="22"/>
  <c r="P9" i="22"/>
  <c r="Q9" i="22"/>
  <c r="R9" i="22"/>
  <c r="S9" i="22"/>
  <c r="T9" i="22"/>
  <c r="U9" i="22"/>
  <c r="V9" i="22"/>
  <c r="W9" i="22"/>
  <c r="A36" i="50" l="1"/>
  <c r="D35" i="50"/>
  <c r="B9" i="22"/>
  <c r="A37" i="50" l="1"/>
  <c r="D36" i="50"/>
  <c r="D8" i="22"/>
  <c r="E8" i="22"/>
  <c r="F8" i="22"/>
  <c r="G8" i="22"/>
  <c r="H8" i="22"/>
  <c r="I8" i="22"/>
  <c r="J8" i="22"/>
  <c r="K8" i="22"/>
  <c r="L8" i="22"/>
  <c r="M8" i="22"/>
  <c r="N8" i="22"/>
  <c r="O8" i="22"/>
  <c r="P8" i="22"/>
  <c r="Q8" i="22"/>
  <c r="R8" i="22"/>
  <c r="S8" i="22"/>
  <c r="T8" i="22"/>
  <c r="U8" i="22"/>
  <c r="V8" i="22"/>
  <c r="W8" i="22"/>
  <c r="C8" i="22"/>
  <c r="A38" i="50" l="1"/>
  <c r="D37" i="50"/>
  <c r="B11" i="22"/>
  <c r="B12" i="22" l="1" a="1"/>
  <c r="B12" i="22" s="1"/>
  <c r="A39" i="50"/>
  <c r="D38" i="50"/>
  <c r="D7" i="22"/>
  <c r="E7" i="22"/>
  <c r="F7" i="22"/>
  <c r="G7" i="22"/>
  <c r="H7" i="22"/>
  <c r="I7" i="22"/>
  <c r="J7" i="22"/>
  <c r="K7" i="22"/>
  <c r="L7" i="22"/>
  <c r="M7" i="22"/>
  <c r="N7" i="22"/>
  <c r="O7" i="22"/>
  <c r="P7" i="22"/>
  <c r="Q7" i="22"/>
  <c r="R7" i="22"/>
  <c r="S7" i="22"/>
  <c r="T7" i="22"/>
  <c r="U7" i="22"/>
  <c r="V7" i="22"/>
  <c r="W7" i="22"/>
  <c r="C7" i="22"/>
  <c r="V6" i="22"/>
  <c r="U6" i="22"/>
  <c r="T6" i="22"/>
  <c r="S6" i="22"/>
  <c r="R6" i="22"/>
  <c r="Q6" i="22"/>
  <c r="P6" i="22"/>
  <c r="O6" i="22"/>
  <c r="N6" i="22"/>
  <c r="M6" i="22"/>
  <c r="L6" i="22"/>
  <c r="K6" i="22"/>
  <c r="J6" i="22"/>
  <c r="I6" i="22"/>
  <c r="H6" i="22"/>
  <c r="G6" i="22"/>
  <c r="F6" i="22"/>
  <c r="E6" i="22"/>
  <c r="D6" i="22"/>
  <c r="C6" i="22"/>
  <c r="B6" i="22"/>
  <c r="A40" i="50" l="1"/>
  <c r="D39" i="50"/>
  <c r="P11" i="22"/>
  <c r="Q11" i="22"/>
  <c r="R11" i="22"/>
  <c r="S11" i="22"/>
  <c r="T11" i="22"/>
  <c r="U11" i="22"/>
  <c r="V11" i="22"/>
  <c r="W11" i="22"/>
  <c r="T12" i="22" l="1" a="1"/>
  <c r="T12" i="22" s="1"/>
  <c r="P12" i="22" a="1"/>
  <c r="P12" i="22" s="1"/>
  <c r="U12" i="22" a="1"/>
  <c r="U12" i="22" s="1"/>
  <c r="R12" i="22" a="1"/>
  <c r="R12" i="22" s="1"/>
  <c r="W12" i="22" a="1"/>
  <c r="W12" i="22" s="1"/>
  <c r="S12" i="22" a="1"/>
  <c r="S12" i="22" s="1"/>
  <c r="Q12" i="22" a="1"/>
  <c r="Q12" i="22" s="1"/>
  <c r="V12" i="22" a="1"/>
  <c r="V12" i="22" s="1"/>
  <c r="A41" i="50"/>
  <c r="D40" i="50"/>
  <c r="L11" i="22"/>
  <c r="M11" i="22"/>
  <c r="N11" i="22"/>
  <c r="O11" i="22"/>
  <c r="N12" i="22" l="1" a="1"/>
  <c r="N12" i="22" s="1"/>
  <c r="L12" i="22" a="1"/>
  <c r="L12" i="22" s="1"/>
  <c r="O12" i="22" a="1"/>
  <c r="O12" i="22" s="1"/>
  <c r="M12" i="22" a="1"/>
  <c r="M12" i="22" s="1"/>
  <c r="A42" i="50"/>
  <c r="D41" i="50"/>
  <c r="D11" i="22"/>
  <c r="D12" i="22" l="1" a="1"/>
  <c r="D12" i="22" s="1"/>
  <c r="A43" i="50"/>
  <c r="D42" i="50"/>
  <c r="E11" i="22"/>
  <c r="E12" i="22" l="1" a="1"/>
  <c r="E12" i="22" s="1"/>
  <c r="A44" i="50"/>
  <c r="D43" i="50"/>
  <c r="F11" i="22"/>
  <c r="F12" i="22" l="1" a="1"/>
  <c r="F12" i="22" s="1"/>
  <c r="A45" i="50"/>
  <c r="D44" i="50"/>
  <c r="G11" i="22"/>
  <c r="G12" i="22" l="1" a="1"/>
  <c r="G12" i="22" s="1"/>
  <c r="A46" i="50"/>
  <c r="D45" i="50"/>
  <c r="H11" i="22"/>
  <c r="H12" i="22" l="1" a="1"/>
  <c r="H12" i="22" s="1"/>
  <c r="A47" i="50"/>
  <c r="D46" i="50"/>
  <c r="I11" i="22"/>
  <c r="I12" i="22" l="1" a="1"/>
  <c r="I12" i="22" s="1"/>
  <c r="A48" i="50"/>
  <c r="D47" i="50"/>
  <c r="K11" i="22"/>
  <c r="J11" i="22"/>
  <c r="K12" i="22" l="1" a="1"/>
  <c r="K12" i="22" s="1"/>
  <c r="J12" i="22" a="1"/>
  <c r="J12" i="22" s="1"/>
  <c r="A49" i="50"/>
  <c r="D48" i="50"/>
  <c r="C11" i="22"/>
  <c r="C12" i="22" l="1" a="1"/>
  <c r="C12" i="22" s="1"/>
  <c r="B15" i="22" s="1"/>
  <c r="A50" i="50"/>
  <c r="D49" i="50"/>
  <c r="A51" i="50" l="1"/>
  <c r="D50" i="50"/>
  <c r="A52" i="50" l="1"/>
  <c r="D51" i="50"/>
  <c r="A53" i="50" l="1"/>
  <c r="D52" i="50"/>
  <c r="A54" i="50" l="1"/>
  <c r="D53" i="50"/>
  <c r="A55" i="50" l="1"/>
  <c r="D54" i="50"/>
  <c r="A56" i="50" l="1"/>
  <c r="D55" i="50"/>
  <c r="A57" i="50" l="1"/>
  <c r="D56" i="50"/>
  <c r="A58" i="50" l="1"/>
  <c r="D57" i="50"/>
  <c r="A59" i="50" l="1"/>
  <c r="D58" i="50"/>
  <c r="A60" i="50" l="1"/>
  <c r="D59" i="50"/>
  <c r="A61" i="50" l="1"/>
  <c r="D60" i="50"/>
  <c r="A62" i="50" l="1"/>
  <c r="D61" i="50"/>
  <c r="A63" i="50" l="1"/>
  <c r="D62" i="50"/>
  <c r="A64" i="50" l="1"/>
  <c r="D63" i="50"/>
  <c r="A65" i="50" l="1"/>
  <c r="D64" i="50"/>
  <c r="A66" i="50" l="1"/>
  <c r="D65" i="50"/>
  <c r="A67" i="50" l="1"/>
  <c r="D66" i="50"/>
  <c r="A68" i="50" l="1"/>
  <c r="D67" i="50"/>
  <c r="A69" i="50" l="1"/>
  <c r="D68" i="50"/>
  <c r="A70" i="50" l="1"/>
  <c r="D69" i="50"/>
  <c r="A71" i="50" l="1"/>
  <c r="D70" i="50"/>
  <c r="A72" i="50" l="1"/>
  <c r="D71" i="50"/>
  <c r="A73" i="50" l="1"/>
  <c r="D72" i="50"/>
  <c r="A74" i="50" l="1"/>
  <c r="D73" i="50"/>
  <c r="A75" i="50" l="1"/>
  <c r="D74" i="50"/>
  <c r="A76" i="50" l="1"/>
  <c r="D75" i="50"/>
  <c r="A77" i="50" l="1"/>
  <c r="D76" i="50"/>
  <c r="A78" i="50" l="1"/>
  <c r="D77" i="50"/>
  <c r="A79" i="50" l="1"/>
  <c r="D78" i="50"/>
  <c r="A80" i="50" l="1"/>
  <c r="D79" i="50"/>
  <c r="A81" i="50" l="1"/>
  <c r="D80" i="50"/>
  <c r="A82" i="50" l="1"/>
  <c r="D81" i="50"/>
  <c r="A83" i="50" l="1"/>
  <c r="D82" i="50"/>
  <c r="A84" i="50" l="1"/>
  <c r="D83" i="50"/>
  <c r="A85" i="50" l="1"/>
  <c r="D84" i="50"/>
  <c r="A86" i="50" l="1"/>
  <c r="D85" i="50"/>
  <c r="A87" i="50" l="1"/>
  <c r="D86" i="50"/>
  <c r="A88" i="50" l="1"/>
  <c r="D87" i="50"/>
  <c r="A89" i="50" l="1"/>
  <c r="D88" i="50"/>
  <c r="A90" i="50" l="1"/>
  <c r="D89" i="50"/>
  <c r="A91" i="50" l="1"/>
  <c r="D90" i="50"/>
  <c r="A92" i="50" l="1"/>
  <c r="D91" i="50"/>
  <c r="A93" i="50" l="1"/>
  <c r="D92" i="50"/>
  <c r="A94" i="50" l="1"/>
  <c r="D93" i="50"/>
  <c r="A95" i="50" l="1"/>
  <c r="D94" i="50"/>
  <c r="A96" i="50" l="1"/>
  <c r="D95" i="50"/>
  <c r="A97" i="50" l="1"/>
  <c r="D96" i="50"/>
  <c r="A98" i="50" l="1"/>
  <c r="D97" i="50"/>
  <c r="A99" i="50" l="1"/>
  <c r="D98" i="50"/>
  <c r="A100" i="50" l="1"/>
  <c r="D99" i="50"/>
  <c r="A101" i="50" l="1"/>
  <c r="D100" i="50"/>
  <c r="A102" i="50" l="1"/>
  <c r="D101" i="50"/>
  <c r="A103" i="50" l="1"/>
  <c r="D102" i="50"/>
  <c r="A104" i="50" l="1"/>
  <c r="D103" i="50"/>
  <c r="A105" i="50" l="1"/>
  <c r="D104" i="50"/>
  <c r="A106" i="50" l="1"/>
  <c r="D105" i="50"/>
  <c r="A107" i="50" l="1"/>
  <c r="D106" i="50"/>
  <c r="A108" i="50" l="1"/>
  <c r="D107" i="50"/>
  <c r="A109" i="50" l="1"/>
  <c r="D108" i="50"/>
  <c r="A110" i="50" l="1"/>
  <c r="D109" i="50"/>
  <c r="A111" i="50" l="1"/>
  <c r="D110" i="50"/>
  <c r="A112" i="50" l="1"/>
  <c r="D111" i="50"/>
  <c r="A113" i="50" l="1"/>
  <c r="D112" i="50"/>
  <c r="A114" i="50" l="1"/>
  <c r="D113" i="50"/>
  <c r="A115" i="50" l="1"/>
  <c r="D114" i="50"/>
  <c r="A116" i="50" l="1"/>
  <c r="D115" i="50"/>
  <c r="A117" i="50" l="1"/>
  <c r="D116" i="50"/>
  <c r="A118" i="50" l="1"/>
  <c r="D117" i="50"/>
  <c r="A119" i="50" l="1"/>
  <c r="D118" i="50"/>
  <c r="A120" i="50" l="1"/>
  <c r="D119" i="50"/>
  <c r="A121" i="50" l="1"/>
  <c r="D120" i="50"/>
  <c r="A122" i="50" l="1"/>
  <c r="D121" i="50"/>
  <c r="A123" i="50" l="1"/>
  <c r="D122" i="50"/>
  <c r="A124" i="50" l="1"/>
  <c r="D123" i="50"/>
  <c r="A125" i="50" l="1"/>
  <c r="D124" i="50"/>
  <c r="A126" i="50" l="1"/>
  <c r="D125" i="50"/>
  <c r="A127" i="50" l="1"/>
  <c r="D126" i="50"/>
  <c r="A128" i="50" l="1"/>
  <c r="D127" i="50"/>
  <c r="A129" i="50" l="1"/>
  <c r="D128" i="50"/>
  <c r="A130" i="50" l="1"/>
  <c r="D129" i="50"/>
  <c r="A131" i="50" l="1"/>
  <c r="D130" i="50"/>
  <c r="A132" i="50" l="1"/>
  <c r="D131" i="50"/>
  <c r="A133" i="50" l="1"/>
  <c r="D132" i="50"/>
  <c r="A134" i="50" l="1"/>
  <c r="D133" i="50"/>
  <c r="A135" i="50" l="1"/>
  <c r="D134" i="50"/>
  <c r="A136" i="50" l="1"/>
  <c r="D135" i="50"/>
  <c r="A137" i="50" l="1"/>
  <c r="D136" i="50"/>
  <c r="A138" i="50" l="1"/>
  <c r="D137" i="50"/>
  <c r="A139" i="50" l="1"/>
  <c r="D138" i="50"/>
  <c r="A140" i="50" l="1"/>
  <c r="D139" i="50"/>
  <c r="A141" i="50" l="1"/>
  <c r="D140" i="50"/>
  <c r="A142" i="50" l="1"/>
  <c r="D141" i="50"/>
  <c r="A143" i="50" l="1"/>
  <c r="D142" i="50"/>
  <c r="A144" i="50" l="1"/>
  <c r="D143" i="50"/>
  <c r="A145" i="50" l="1"/>
  <c r="D144" i="50"/>
  <c r="A146" i="50" l="1"/>
  <c r="D145" i="50"/>
  <c r="A147" i="50" l="1"/>
  <c r="D146" i="50"/>
  <c r="A148" i="50" l="1"/>
  <c r="D147" i="50"/>
  <c r="A149" i="50" l="1"/>
  <c r="D148" i="50"/>
  <c r="A150" i="50" l="1"/>
  <c r="D149" i="50"/>
  <c r="A151" i="50" l="1"/>
  <c r="D150" i="50"/>
  <c r="A152" i="50" l="1"/>
  <c r="D151" i="50"/>
  <c r="A153" i="50" l="1"/>
  <c r="D152" i="50"/>
  <c r="A154" i="50" l="1"/>
  <c r="D153" i="50"/>
  <c r="A155" i="50" l="1"/>
  <c r="D154" i="50"/>
  <c r="A156" i="50" l="1"/>
  <c r="D155" i="50"/>
  <c r="A157" i="50" l="1"/>
  <c r="D156" i="50"/>
  <c r="A158" i="50" l="1"/>
  <c r="D157" i="50"/>
  <c r="A159" i="50" l="1"/>
  <c r="D158" i="50"/>
  <c r="A160" i="50" l="1"/>
  <c r="D159" i="50"/>
  <c r="A161" i="50" l="1"/>
  <c r="D160" i="50"/>
  <c r="A162" i="50" l="1"/>
  <c r="D161" i="50"/>
  <c r="A163" i="50" l="1"/>
  <c r="D162" i="50"/>
  <c r="A164" i="50" l="1"/>
  <c r="D163" i="50"/>
  <c r="A165" i="50" l="1"/>
  <c r="D164" i="50"/>
  <c r="A166" i="50" l="1"/>
  <c r="D165" i="50"/>
  <c r="A167" i="50" l="1"/>
  <c r="D166" i="50"/>
  <c r="A168" i="50" l="1"/>
  <c r="D167" i="50"/>
  <c r="A169" i="50" l="1"/>
  <c r="D168" i="50"/>
  <c r="A170" i="50" l="1"/>
  <c r="D169" i="50"/>
  <c r="A171" i="50" l="1"/>
  <c r="D170" i="50"/>
  <c r="A172" i="50" l="1"/>
  <c r="D171" i="50"/>
  <c r="A173" i="50" l="1"/>
  <c r="D172" i="50"/>
  <c r="A174" i="50" l="1"/>
  <c r="D173" i="50"/>
  <c r="A175" i="50" l="1"/>
  <c r="D174" i="50"/>
  <c r="A176" i="50" l="1"/>
  <c r="D175" i="50"/>
  <c r="A177" i="50" l="1"/>
  <c r="D176" i="50"/>
  <c r="A178" i="50" l="1"/>
  <c r="D177" i="50"/>
  <c r="A179" i="50" l="1"/>
  <c r="D178" i="50"/>
  <c r="A180" i="50" l="1"/>
  <c r="D179" i="50"/>
  <c r="A181" i="50" l="1"/>
  <c r="D180" i="50"/>
  <c r="A182" i="50" l="1"/>
  <c r="D181" i="50"/>
  <c r="A183" i="50" l="1"/>
  <c r="D182" i="50"/>
  <c r="A184" i="50" l="1"/>
  <c r="D183" i="50"/>
  <c r="A185" i="50" l="1"/>
  <c r="D184" i="50"/>
  <c r="A186" i="50" l="1"/>
  <c r="D185" i="50"/>
  <c r="A187" i="50" l="1"/>
  <c r="D186" i="50"/>
  <c r="A188" i="50" l="1"/>
  <c r="D187" i="50"/>
  <c r="A189" i="50" l="1"/>
  <c r="D188" i="50"/>
  <c r="A190" i="50" l="1"/>
  <c r="D189" i="50"/>
  <c r="A191" i="50" l="1"/>
  <c r="D190" i="50"/>
  <c r="A192" i="50" l="1"/>
  <c r="D191" i="50"/>
  <c r="A193" i="50" l="1"/>
  <c r="D192" i="50"/>
  <c r="A194" i="50" l="1"/>
  <c r="D193" i="50"/>
  <c r="A195" i="50" l="1"/>
  <c r="D194" i="50"/>
  <c r="A196" i="50" l="1"/>
  <c r="D195" i="50"/>
  <c r="A197" i="50" l="1"/>
  <c r="D196" i="50"/>
  <c r="A198" i="50" l="1"/>
  <c r="D197" i="50"/>
  <c r="A199" i="50" l="1"/>
  <c r="D198" i="50"/>
  <c r="A200" i="50" l="1"/>
  <c r="D199" i="50"/>
  <c r="A201" i="50" l="1"/>
  <c r="D200" i="50"/>
  <c r="A202" i="50" l="1"/>
  <c r="D201" i="50"/>
  <c r="A203" i="50" l="1"/>
  <c r="D202" i="50"/>
  <c r="A204" i="50" l="1"/>
  <c r="D203" i="50"/>
  <c r="A205" i="50" l="1"/>
  <c r="D204" i="50"/>
  <c r="A206" i="50" l="1"/>
  <c r="D205" i="50"/>
  <c r="A207" i="50" l="1"/>
  <c r="D206" i="50"/>
  <c r="A208" i="50" l="1"/>
  <c r="D207" i="50"/>
  <c r="A209" i="50" l="1"/>
  <c r="D208" i="50"/>
  <c r="A210" i="50" l="1"/>
  <c r="D209" i="50"/>
  <c r="A211" i="50" l="1"/>
  <c r="D210" i="50"/>
  <c r="A212" i="50" l="1"/>
  <c r="D211" i="50"/>
  <c r="A213" i="50" l="1"/>
  <c r="D212" i="50"/>
  <c r="A214" i="50" l="1"/>
  <c r="D213" i="50"/>
  <c r="A215" i="50" l="1"/>
  <c r="D214" i="50"/>
  <c r="A216" i="50" l="1"/>
  <c r="D215" i="50"/>
  <c r="A217" i="50" l="1"/>
  <c r="D216" i="50"/>
  <c r="A218" i="50" l="1"/>
  <c r="D217" i="50"/>
  <c r="A219" i="50" l="1"/>
  <c r="D218" i="50"/>
  <c r="A220" i="50" l="1"/>
  <c r="D219" i="50"/>
  <c r="A221" i="50" l="1"/>
  <c r="D221" i="50" s="1"/>
  <c r="D220" i="50"/>
</calcChain>
</file>

<file path=xl/sharedStrings.xml><?xml version="1.0" encoding="utf-8"?>
<sst xmlns="http://schemas.openxmlformats.org/spreadsheetml/2006/main" count="236" uniqueCount="119">
  <si>
    <r>
      <t>R (</t>
    </r>
    <r>
      <rPr>
        <sz val="11"/>
        <color theme="1"/>
        <rFont val="Calibri"/>
        <family val="2"/>
      </rPr>
      <t>Ω)</t>
    </r>
  </si>
  <si>
    <t>C (F)</t>
  </si>
  <si>
    <t>actual time</t>
  </si>
  <si>
    <t>time since pulse start</t>
  </si>
  <si>
    <t>FET A RC Response</t>
  </si>
  <si>
    <t>Time (s)</t>
  </si>
  <si>
    <t>Notes:</t>
  </si>
  <si>
    <t>Instructions:</t>
  </si>
  <si>
    <t>The user input cell B1 sets the ambient temperature.  The device temperature will start at this value.</t>
  </si>
  <si>
    <t>Junction Temperature vs Time</t>
  </si>
  <si>
    <t>Tj (°C)</t>
  </si>
  <si>
    <t>User input areas are highlighted in this color.</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</si>
  <si>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Calibri"/>
        <family val="2"/>
        <scheme val="minor"/>
      </rPr>
      <t>average</t>
    </r>
    <r>
      <rPr>
        <sz val="10"/>
        <color theme="1"/>
        <rFont val="Calibri"/>
        <family val="2"/>
        <scheme val="minor"/>
      </rPr>
      <t xml:space="preserve"> load current during the step (since this load will be applied for the duration of the step).</t>
    </r>
  </si>
  <si>
    <r>
      <rPr>
        <sz val="11"/>
        <color theme="1"/>
        <rFont val="Calibri"/>
        <family val="2"/>
      </rPr>
      <t>τ</t>
    </r>
    <r>
      <rPr>
        <sz val="11"/>
        <color theme="1"/>
        <rFont val="Calibri"/>
        <family val="2"/>
        <scheme val="minor"/>
      </rPr>
      <t xml:space="preserve"> (s)</t>
    </r>
  </si>
  <si>
    <t>Initial Temp (°C)</t>
  </si>
  <si>
    <t>Foster ladder RC network extracted to capture temperature response due to various power pulse inputs</t>
  </si>
  <si>
    <t>1.1 Pulse</t>
  </si>
  <si>
    <t>2.1 Pulse</t>
  </si>
  <si>
    <r>
      <t xml:space="preserve">The RC model fit is within ±1 </t>
    </r>
    <r>
      <rPr>
        <sz val="11"/>
        <color theme="1"/>
        <rFont val="Calibri"/>
        <family val="2"/>
      </rPr>
      <t>°C/W</t>
    </r>
    <r>
      <rPr>
        <sz val="11"/>
        <color theme="1"/>
        <rFont val="Calibri"/>
        <family val="2"/>
        <scheme val="minor"/>
      </rPr>
      <t xml:space="preserve"> of detailed simulations at times &gt; 1e-5 seconds and valid up to 1000 seconds</t>
    </r>
  </si>
  <si>
    <t>The RC model fit is within ±1 °C/W of detailed simulations at times &gt; 1e-5 seconds and valid up to 1000 seconds</t>
  </si>
  <si>
    <t>Assumes a 4 Layer Custom PCB Layout</t>
  </si>
  <si>
    <t>Separate power loading can be applied to 2 FET locations</t>
  </si>
  <si>
    <t>HSFET On</t>
  </si>
  <si>
    <t>HSFET</t>
  </si>
  <si>
    <t>LSFET</t>
  </si>
  <si>
    <t>LSFET On</t>
  </si>
  <si>
    <t>LSFET Power (W)</t>
  </si>
  <si>
    <t>HSFET Power (W)</t>
  </si>
  <si>
    <t>Also, note that the load values entered in cells W3-W5 will be applied continuously to the end of the simulation.</t>
  </si>
  <si>
    <t>The user input cells B3:W5 define the power profile for the two power FETs on the die</t>
  </si>
  <si>
    <t>The user input cells A16:A235 can be adjusted to meet the needs of the application.  Please enter the time values that are of interest.  These values will be plotted on the "Junction Temperature vs Time" graph.</t>
  </si>
  <si>
    <t>PCB assumptions are based on the reference layout.</t>
  </si>
  <si>
    <t>How to use this sheet?</t>
  </si>
  <si>
    <t>Ambient Temperature (deg C)</t>
  </si>
  <si>
    <t>f(PWM) (KHz)</t>
  </si>
  <si>
    <t>Calculated</t>
  </si>
  <si>
    <t>PWM [Y/N]</t>
  </si>
  <si>
    <t>VM (V)</t>
  </si>
  <si>
    <t>Device Choice</t>
  </si>
  <si>
    <t>PCB Choice</t>
  </si>
  <si>
    <t>Device List</t>
  </si>
  <si>
    <t>4L, 4 cm X 4 cm</t>
  </si>
  <si>
    <t>Ambient Temperature [DEG c]</t>
  </si>
  <si>
    <t>Design</t>
  </si>
  <si>
    <t>RDSON Temp. Coef1. (ppm/deg C)</t>
  </si>
  <si>
    <t>RDSON Temp. Coef2. (ppm/deg C^2)</t>
  </si>
  <si>
    <t>Dead time during switching (nsec)</t>
  </si>
  <si>
    <t>RDSON (m ohm)</t>
  </si>
  <si>
    <t>What is this Junction Temperature Calculator?</t>
  </si>
  <si>
    <t>Power dissipation is calculated for each Power FET and power loading is applied to FET locations to estimate the local junction heating.</t>
  </si>
  <si>
    <t>Models are more on the pessimistic side. The accuracy of the models will continue to be improved to match characterization data.</t>
  </si>
  <si>
    <t>Current (A) [-100 to +100]</t>
  </si>
  <si>
    <t>Duty Cycle [0.01 to 0.99]</t>
  </si>
  <si>
    <t>V(Body Diode) during switching (V)</t>
  </si>
  <si>
    <t>This excel based calculator provides a quick and easy way to select a device from the DRV814X-Q1 family to drive a specific load current profile.</t>
  </si>
  <si>
    <t>Choice</t>
  </si>
  <si>
    <t>LS + HS typical RDSON (mohm)</t>
  </si>
  <si>
    <t>Max Time for Temperature plot [sec]</t>
  </si>
  <si>
    <t>Model - Typical or WorstCase</t>
  </si>
  <si>
    <t>Slew Rate (V/usec) setting</t>
  </si>
  <si>
    <t>Slew Rate [V/usec]</t>
  </si>
  <si>
    <t>Slew Rate typical (V/usec)</t>
  </si>
  <si>
    <t>TSD (°C)</t>
  </si>
  <si>
    <t>I(LOAD) [A]</t>
  </si>
  <si>
    <r>
      <t>"</t>
    </r>
    <r>
      <rPr>
        <b/>
        <sz val="11"/>
        <color theme="1"/>
        <rFont val="Calibri"/>
        <family val="2"/>
        <scheme val="minor"/>
      </rPr>
      <t>Calculator</t>
    </r>
    <r>
      <rPr>
        <sz val="11"/>
        <color theme="1"/>
        <rFont val="Calibri"/>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</si>
  <si>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</si>
  <si>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Time vs. Load Current</t>
  </si>
  <si>
    <t>PCB list - Layers, Size</t>
  </si>
  <si>
    <t>1.6 mm thickness, 2 oz Cu for Top &amp; Bot, 1 oz Cu for internal layers</t>
  </si>
  <si>
    <t>4L, 2 cm X 2 cm</t>
  </si>
  <si>
    <t>4L, 8 cm X 4 cm</t>
  </si>
  <si>
    <t>Total Power Dissipated [W]</t>
  </si>
  <si>
    <t>HSFET Power Dissipated (W)</t>
  </si>
  <si>
    <t>LSFET Power Dissipated (W)</t>
  </si>
  <si>
    <t>Time vs. Power Dissipated (50% for each FET - equal spread)</t>
  </si>
  <si>
    <t>DRV8145 (VQFN, 4L, 4cm x 4cm)</t>
  </si>
  <si>
    <t>DRV8145 (VQFN, 4L, 2cm x 2cm)</t>
  </si>
  <si>
    <t>DRV8145 (VQFN, 4L, 4cm x 8cm)</t>
  </si>
  <si>
    <t>Input type</t>
  </si>
  <si>
    <t>User Input # 1</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</si>
  <si>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</si>
  <si>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</si>
  <si>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</si>
  <si>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</si>
  <si>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</si>
  <si>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</si>
  <si>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</si>
  <si>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</si>
  <si>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</si>
  <si>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</si>
  <si>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</si>
  <si>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</si>
  <si>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</si>
  <si>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Inputs are marked in blue for user inputs, listed from 1 to 14. Work your way in that order.</t>
  </si>
  <si>
    <t>User Input # 1 - Set the ambient temperature (temperature GND for the simulation)</t>
  </si>
  <si>
    <t>User Input # 2 - Select device / package</t>
  </si>
  <si>
    <t>User Input # 3 - Select PCB size variant, closest to match the application. The PCB assumptions can be found in the other tabs.</t>
  </si>
  <si>
    <t>User Input # 4 - Select input type - time vs load (power is calculated) or time vs power</t>
  </si>
  <si>
    <t>User input # 9 - Enter upto 22 time points starting from time = 0</t>
  </si>
  <si>
    <t>User Input # 6,7,8  (Only relevant for input type # 1) - Select PWM freq, slew rate and supply level (VM)</t>
  </si>
  <si>
    <t>User Input # 5  (Only relevant for input type # 1) - Select model type - Worst case assumes max time spec limits for slew rate and dead time that impacts switching losses</t>
  </si>
  <si>
    <t>User iput # 13  (Only relevant for input type # 2) - Enter power dissipation profile</t>
  </si>
  <si>
    <t>User iput # 14  - Enter max time for time vs temperature plot</t>
  </si>
  <si>
    <t>Cuurent (A)</t>
  </si>
  <si>
    <t>HSFET -&gt; LS FET</t>
  </si>
  <si>
    <t>HS FET -&gt; GND</t>
  </si>
  <si>
    <t>LSFET -&gt; HS FET</t>
  </si>
  <si>
    <t>LS FET -&gt; GND</t>
  </si>
  <si>
    <t>The device model is a 2 by 2 matrix of RC network for each FET with respect to itself (self heating) and other FET (cross heating)</t>
  </si>
  <si>
    <r>
      <t xml:space="preserve">User iput # 10,11,12  (Only relevant for input type # 1) - For a current profile, when the current is positive, HS FET is assumed to be ON 100% and PWM settings does not matter. </t>
    </r>
    <r>
      <rPr>
        <b/>
        <u/>
        <sz val="11"/>
        <color rgb="FFFF0000"/>
        <rFont val="Calibri"/>
        <family val="2"/>
        <scheme val="minor"/>
      </rPr>
      <t>When the current is negative, PWM settings and duty cycle are considered (Shown in the diagram below)</t>
    </r>
    <r>
      <rPr>
        <sz val="11"/>
        <color theme="1"/>
        <rFont val="Calibri"/>
        <family val="2"/>
        <scheme val="minor"/>
      </rPr>
      <t xml:space="preserve">. PWM at each time time point can set by Y/N. If PWM is used, duty cycle at each PWM cycle can be set between 0.01 - 0.99. </t>
    </r>
  </si>
  <si>
    <t>Y</t>
  </si>
  <si>
    <t>&lt;- Manual input</t>
  </si>
  <si>
    <t>&lt;- Dropdown input</t>
  </si>
  <si>
    <t>DRV8163-Q1 VQFN-HR</t>
  </si>
  <si>
    <t>DRV8163-HRQFN(14)</t>
  </si>
  <si>
    <t xml:space="preserve">NOTE: Calculator only support PWM of the half bridge when current is negative (Flowing into the bridge). This is consistent with the high side sensing scheme. </t>
  </si>
  <si>
    <t>Worst Case</t>
  </si>
  <si>
    <t>Typical</t>
  </si>
  <si>
    <t>avg of rise and fall 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</si>
</sst>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0"/>
    <numFmt numFmtId="167" formatCode="0.000"/>
    <numFmt numFmtId="168" formatCode="0.000E+00"/>
    <numFmt numFmtId="169" formatCode="0.00000"/>
  </numFmts>
  <fonts count="17" x14ac:knownFonts="1">
    <font>
      <sz val="11"/>
      <color theme="1"/>
      <name val="Calibri"/>
      <family val="2"/>
      <scheme val="minor"/>
    </font>
    <font>
      <sz val="11"/>
      <color theme="1"/>
      <name val="Calibri"/>
      <family val="2"/>
    </font>
    <font>
      <sz val="10"/>
      <color theme="1"/>
      <name val="Calibri"/>
      <family val="2"/>
      <scheme val="minor"/>
    </font>
    <font>
      <sz val="10"/>
      <name val="Calibri"/>
      <family val="2"/>
      <scheme val="minor"/>
    </font>
    <font>
      <sz val="10"/>
      <color rgb="FFFF0000"/>
      <name val="Calibri"/>
      <family val="2"/>
      <scheme val="minor"/>
    </font>
    <font>
      <b/>
      <u/>
      <sz val="10"/>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u/>
      <sz val="10"/>
      <color theme="1"/>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6"/>
      <color theme="1"/>
      <name val="Calibri"/>
      <family val="2"/>
      <scheme val="minor"/>
    </font>
    <font>
      <u/>
      <sz val="11"/>
      <color theme="10"/>
      <name val="Calibri"/>
      <family val="2"/>
      <scheme val="minor"/>
    </font>
    <font>
      <sz val="10"/>
      <name val="Verdana"/>
      <family val="2"/>
    </font>
    <font>
      <b/>
      <u/>
      <sz val="11"/>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1"/>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4" fillId="0" borderId="0" applyNumberFormat="0" applyFill="0" applyBorder="0" applyAlignment="0" applyProtection="0"/>
    <xf numFmtId="0" fontId="15" fillId="0" borderId="0"/>
  </cellStyleXfs>
  <cellXfs count="125">
    <xf numFmtId="0" fontId="0" fillId="0" borderId="0" xfId="0"/>
    <xf numFmtId="0" fontId="0" fillId="0" borderId="0" xfId="0" applyAlignment="1">
      <alignment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64"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64" fontId="0" fillId="0" borderId="0" xfId="0" applyNumberFormat="1" applyAlignment="1">
      <alignment horizontal="center" vertical="center"/>
    </xf>
    <xf numFmtId="164"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64" fontId="3" fillId="0" borderId="0" xfId="0" applyNumberFormat="1" applyFont="1" applyAlignment="1">
      <alignment vertical="center"/>
    </xf>
    <xf numFmtId="164" fontId="8" fillId="0" borderId="0" xfId="0" applyNumberFormat="1" applyFont="1" applyAlignment="1">
      <alignment horizontal="left" vertical="center"/>
    </xf>
    <xf numFmtId="164"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64"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167" fontId="2" fillId="3" borderId="1" xfId="0"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xf>
    <xf numFmtId="166" fontId="2" fillId="3" borderId="1" xfId="0" applyNumberFormat="1" applyFont="1" applyFill="1" applyBorder="1" applyAlignment="1">
      <alignment horizontal="center" vertical="center"/>
    </xf>
    <xf numFmtId="0" fontId="11" fillId="0" borderId="0" xfId="0" applyFont="1" applyAlignment="1">
      <alignment vertical="center" wrapText="1"/>
    </xf>
    <xf numFmtId="168" fontId="0" fillId="0" borderId="0" xfId="0" applyNumberFormat="1" applyAlignment="1">
      <alignment horizontal="center"/>
    </xf>
    <xf numFmtId="169" fontId="0" fillId="0" borderId="0" xfId="0" applyNumberFormat="1"/>
    <xf numFmtId="0" fontId="12"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2" fontId="0" fillId="0" borderId="1" xfId="0" applyNumberFormat="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xf>
    <xf numFmtId="164" fontId="0" fillId="0" borderId="1" xfId="0" applyNumberFormat="1" applyBorder="1" applyAlignment="1">
      <alignment horizontal="center" vertical="center"/>
    </xf>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0" fillId="0" borderId="1" xfId="0" applyBorder="1"/>
    <xf numFmtId="0" fontId="7" fillId="4" borderId="1" xfId="0" applyFont="1" applyFill="1" applyBorder="1" applyAlignment="1">
      <alignment horizontal="center" vertical="center"/>
    </xf>
    <xf numFmtId="0" fontId="0" fillId="10" borderId="0" xfId="0" applyFill="1"/>
    <xf numFmtId="0" fontId="7" fillId="11" borderId="1" xfId="0"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left"/>
    </xf>
    <xf numFmtId="0" fontId="11" fillId="10" borderId="0" xfId="0" applyFont="1" applyFill="1" applyAlignment="1">
      <alignment vertical="center" wrapText="1"/>
    </xf>
    <xf numFmtId="169" fontId="0" fillId="10" borderId="0" xfId="0" applyNumberFormat="1" applyFill="1"/>
    <xf numFmtId="0" fontId="11" fillId="10" borderId="12" xfId="0" applyFont="1" applyFill="1" applyBorder="1" applyAlignment="1">
      <alignment vertical="center" wrapText="1"/>
    </xf>
    <xf numFmtId="0" fontId="14" fillId="0" borderId="1" xfId="1" applyFill="1" applyBorder="1" applyAlignment="1">
      <alignment horizontal="center"/>
    </xf>
    <xf numFmtId="0" fontId="7" fillId="0" borderId="1" xfId="0" applyFont="1" applyBorder="1" applyAlignment="1">
      <alignment horizontal="center" vertical="center"/>
    </xf>
    <xf numFmtId="0" fontId="7" fillId="12" borderId="1" xfId="0" applyFont="1" applyFill="1" applyBorder="1" applyAlignment="1">
      <alignment horizontal="center" vertical="center"/>
    </xf>
    <xf numFmtId="0" fontId="0" fillId="4" borderId="1" xfId="0" applyFill="1" applyBorder="1" applyAlignment="1">
      <alignment horizontal="center" wrapText="1"/>
    </xf>
    <xf numFmtId="169" fontId="0" fillId="4" borderId="1" xfId="0" applyNumberFormat="1" applyFill="1" applyBorder="1"/>
    <xf numFmtId="0" fontId="0" fillId="13" borderId="1" xfId="0" applyFill="1" applyBorder="1" applyAlignment="1">
      <alignment horizontal="center" wrapText="1"/>
    </xf>
    <xf numFmtId="169" fontId="0" fillId="13" borderId="1" xfId="0" applyNumberFormat="1" applyFill="1" applyBorder="1"/>
    <xf numFmtId="0" fontId="7" fillId="8" borderId="1" xfId="0" applyFont="1" applyFill="1" applyBorder="1" applyAlignment="1">
      <alignment horizontal="center" vertical="center"/>
    </xf>
    <xf numFmtId="0" fontId="0" fillId="0" borderId="0" xfId="0" applyAlignment="1">
      <alignment horizontal="left" vertical="center"/>
    </xf>
    <xf numFmtId="0" fontId="7" fillId="14" borderId="1" xfId="0" applyFont="1" applyFill="1" applyBorder="1" applyAlignment="1">
      <alignment horizontal="center" vertical="center"/>
    </xf>
    <xf numFmtId="0" fontId="7" fillId="13"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6" fillId="0" borderId="0" xfId="0" applyFont="1"/>
    <xf numFmtId="0" fontId="13"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8" borderId="1" xfId="0" applyFill="1" applyBorder="1" applyAlignment="1">
      <alignment horizontal="center" vertical="center"/>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10" fillId="9" borderId="1" xfId="0" applyFont="1" applyFill="1" applyBorder="1" applyAlignment="1">
      <alignment horizontal="center" vertical="center"/>
    </xf>
    <xf numFmtId="0" fontId="0" fillId="5" borderId="1" xfId="0" applyFill="1" applyBorder="1" applyAlignment="1">
      <alignment horizontal="center"/>
    </xf>
    <xf numFmtId="0" fontId="0" fillId="0" borderId="0" xfId="0" applyAlignment="1">
      <alignment horizontal="center"/>
    </xf>
    <xf numFmtId="0" fontId="0" fillId="0" borderId="1" xfId="0" applyBorder="1" applyAlignment="1">
      <alignment horizontal="left"/>
    </xf>
    <xf numFmtId="0" fontId="7" fillId="6" borderId="13" xfId="0" applyFont="1" applyFill="1" applyBorder="1" applyAlignment="1">
      <alignment horizontal="center" vertical="center"/>
    </xf>
    <xf numFmtId="0" fontId="7" fillId="6" borderId="14" xfId="0" applyFont="1" applyFill="1" applyBorder="1" applyAlignment="1">
      <alignment horizontal="center" vertical="center"/>
    </xf>
    <xf numFmtId="0" fontId="7" fillId="6" borderId="15"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cellXfs>
  <cellStyles count="3">
    <cellStyle name="Hyperlink" xfId="1" builtinId="8"/>
    <cellStyle name="Normal" xfId="0" builtinId="0"/>
    <cellStyle name="Normal 2" xfId="2" xr:uid="{BE49F12E-1433-4FFD-9224-1751F4AB802D}"/>
  </cellStyles>
  <dxfs count="9">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i="0" baseline="0">
                <a:effectLst/>
              </a:rPr>
              <a:t> Power FETs Temperature based on FET power dissipated table</a:t>
            </a:r>
            <a:endParaRPr lang="en-US">
              <a:effectLst/>
            </a:endParaRPr>
          </a:p>
        </c:rich>
      </c:tx>
      <c:overlay val="1"/>
    </c:title>
    <c:autoTitleDeleted val="0"/>
    <c:plotArea>
      <c:layout>
        <c:manualLayout>
          <c:layoutTarget val="inner"/>
          <c:xMode val="edge"/>
          <c:yMode val="edge"/>
          <c:x val="7.1101869126883432E-2"/>
          <c:y val="9.7716160990833856E-2"/>
          <c:w val="0.8641063864986811"/>
          <c:h val="0.65575451607208801"/>
        </c:manualLayout>
      </c:layout>
      <c:scatterChart>
        <c:scatterStyle val="smoothMarker"/>
        <c:varyColors val="0"/>
        <c:ser>
          <c:idx val="0"/>
          <c:order val="0"/>
          <c:tx>
            <c:v>HSFET</c:v>
          </c:tx>
          <c:spPr>
            <a:ln w="38100"/>
          </c:spPr>
          <c:marker>
            <c:symbol val="none"/>
          </c:marker>
          <c:xVal>
            <c:numRef>
              <c:f>HSFET!$A$16:$A$235</c:f>
              <c:numCache>
                <c:formatCode>0.00E+00</c:formatCode>
                <c:ptCount val="220"/>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pt idx="72">
                  <c:v>3.5999999999999952</c:v>
                </c:pt>
                <c:pt idx="73">
                  <c:v>3.649999999999995</c:v>
                </c:pt>
                <c:pt idx="74">
                  <c:v>3.6999999999999948</c:v>
                </c:pt>
                <c:pt idx="75">
                  <c:v>3.7499999999999947</c:v>
                </c:pt>
                <c:pt idx="76">
                  <c:v>3.7999999999999945</c:v>
                </c:pt>
                <c:pt idx="77">
                  <c:v>3.8499999999999943</c:v>
                </c:pt>
                <c:pt idx="78">
                  <c:v>3.8999999999999941</c:v>
                </c:pt>
                <c:pt idx="79">
                  <c:v>3.949999999999994</c:v>
                </c:pt>
                <c:pt idx="80">
                  <c:v>3.9999999999999938</c:v>
                </c:pt>
                <c:pt idx="81">
                  <c:v>4.0499999999999936</c:v>
                </c:pt>
                <c:pt idx="82">
                  <c:v>4.0999999999999934</c:v>
                </c:pt>
                <c:pt idx="83">
                  <c:v>4.1499999999999932</c:v>
                </c:pt>
                <c:pt idx="84">
                  <c:v>4.1999999999999931</c:v>
                </c:pt>
                <c:pt idx="85">
                  <c:v>4.2499999999999929</c:v>
                </c:pt>
                <c:pt idx="86">
                  <c:v>4.2999999999999927</c:v>
                </c:pt>
                <c:pt idx="87">
                  <c:v>4.3499999999999925</c:v>
                </c:pt>
                <c:pt idx="88">
                  <c:v>4.3999999999999924</c:v>
                </c:pt>
                <c:pt idx="89">
                  <c:v>4.4499999999999922</c:v>
                </c:pt>
                <c:pt idx="90">
                  <c:v>4.499999999999992</c:v>
                </c:pt>
                <c:pt idx="91">
                  <c:v>4.5499999999999918</c:v>
                </c:pt>
                <c:pt idx="92">
                  <c:v>4.5999999999999917</c:v>
                </c:pt>
                <c:pt idx="93">
                  <c:v>4.6499999999999915</c:v>
                </c:pt>
                <c:pt idx="94">
                  <c:v>4.6999999999999913</c:v>
                </c:pt>
                <c:pt idx="95">
                  <c:v>4.7499999999999911</c:v>
                </c:pt>
                <c:pt idx="96">
                  <c:v>4.7999999999999909</c:v>
                </c:pt>
                <c:pt idx="97">
                  <c:v>4.8499999999999908</c:v>
                </c:pt>
                <c:pt idx="98">
                  <c:v>4.8999999999999906</c:v>
                </c:pt>
                <c:pt idx="99">
                  <c:v>4.9499999999999904</c:v>
                </c:pt>
                <c:pt idx="100">
                  <c:v>4.9999999999999902</c:v>
                </c:pt>
                <c:pt idx="101">
                  <c:v>5.0499999999999901</c:v>
                </c:pt>
                <c:pt idx="102">
                  <c:v>5.0999999999999899</c:v>
                </c:pt>
                <c:pt idx="103">
                  <c:v>5.1499999999999897</c:v>
                </c:pt>
                <c:pt idx="104">
                  <c:v>5.1999999999999895</c:v>
                </c:pt>
                <c:pt idx="105">
                  <c:v>5.2499999999999893</c:v>
                </c:pt>
                <c:pt idx="106">
                  <c:v>5.2999999999999892</c:v>
                </c:pt>
                <c:pt idx="107">
                  <c:v>5.349999999999989</c:v>
                </c:pt>
                <c:pt idx="108">
                  <c:v>5.3999999999999888</c:v>
                </c:pt>
                <c:pt idx="109">
                  <c:v>5.4499999999999886</c:v>
                </c:pt>
                <c:pt idx="110">
                  <c:v>5.4999999999999885</c:v>
                </c:pt>
                <c:pt idx="111">
                  <c:v>5.5499999999999883</c:v>
                </c:pt>
                <c:pt idx="112">
                  <c:v>5.5999999999999881</c:v>
                </c:pt>
                <c:pt idx="113">
                  <c:v>5.6499999999999879</c:v>
                </c:pt>
                <c:pt idx="114">
                  <c:v>5.6999999999999877</c:v>
                </c:pt>
                <c:pt idx="115">
                  <c:v>5.7499999999999876</c:v>
                </c:pt>
                <c:pt idx="116">
                  <c:v>5.7999999999999874</c:v>
                </c:pt>
                <c:pt idx="117">
                  <c:v>5.8499999999999872</c:v>
                </c:pt>
                <c:pt idx="118">
                  <c:v>5.899999999999987</c:v>
                </c:pt>
                <c:pt idx="119">
                  <c:v>5.9499999999999869</c:v>
                </c:pt>
                <c:pt idx="120">
                  <c:v>5.9999999999999867</c:v>
                </c:pt>
                <c:pt idx="121">
                  <c:v>6.0499999999999865</c:v>
                </c:pt>
                <c:pt idx="122">
                  <c:v>6.0999999999999863</c:v>
                </c:pt>
                <c:pt idx="123">
                  <c:v>6.1499999999999861</c:v>
                </c:pt>
                <c:pt idx="124">
                  <c:v>6.199999999999986</c:v>
                </c:pt>
                <c:pt idx="125">
                  <c:v>6.2499999999999858</c:v>
                </c:pt>
                <c:pt idx="126">
                  <c:v>6.2999999999999856</c:v>
                </c:pt>
                <c:pt idx="127">
                  <c:v>6.3499999999999854</c:v>
                </c:pt>
                <c:pt idx="128">
                  <c:v>6.3999999999999853</c:v>
                </c:pt>
                <c:pt idx="129">
                  <c:v>6.4499999999999851</c:v>
                </c:pt>
                <c:pt idx="130">
                  <c:v>6.4999999999999849</c:v>
                </c:pt>
                <c:pt idx="131">
                  <c:v>6.5499999999999847</c:v>
                </c:pt>
                <c:pt idx="132">
                  <c:v>6.5999999999999845</c:v>
                </c:pt>
                <c:pt idx="133">
                  <c:v>6.6499999999999844</c:v>
                </c:pt>
                <c:pt idx="134">
                  <c:v>6.6999999999999842</c:v>
                </c:pt>
                <c:pt idx="135">
                  <c:v>6.749999999999984</c:v>
                </c:pt>
                <c:pt idx="136">
                  <c:v>6.7999999999999838</c:v>
                </c:pt>
                <c:pt idx="137">
                  <c:v>6.8499999999999837</c:v>
                </c:pt>
                <c:pt idx="138">
                  <c:v>6.8999999999999835</c:v>
                </c:pt>
                <c:pt idx="139">
                  <c:v>6.9499999999999833</c:v>
                </c:pt>
                <c:pt idx="140">
                  <c:v>6.9999999999999831</c:v>
                </c:pt>
                <c:pt idx="141">
                  <c:v>7.0499999999999829</c:v>
                </c:pt>
                <c:pt idx="142">
                  <c:v>7.0999999999999828</c:v>
                </c:pt>
                <c:pt idx="143">
                  <c:v>7.1499999999999826</c:v>
                </c:pt>
                <c:pt idx="144">
                  <c:v>7.1999999999999824</c:v>
                </c:pt>
                <c:pt idx="145">
                  <c:v>7.2499999999999822</c:v>
                </c:pt>
                <c:pt idx="146">
                  <c:v>7.2999999999999821</c:v>
                </c:pt>
                <c:pt idx="147">
                  <c:v>7.3499999999999819</c:v>
                </c:pt>
                <c:pt idx="148">
                  <c:v>7.3999999999999817</c:v>
                </c:pt>
                <c:pt idx="149">
                  <c:v>7.4499999999999815</c:v>
                </c:pt>
                <c:pt idx="150">
                  <c:v>7.4999999999999813</c:v>
                </c:pt>
                <c:pt idx="151">
                  <c:v>7.5499999999999812</c:v>
                </c:pt>
                <c:pt idx="152">
                  <c:v>7.599999999999981</c:v>
                </c:pt>
                <c:pt idx="153">
                  <c:v>7.6499999999999808</c:v>
                </c:pt>
                <c:pt idx="154">
                  <c:v>7.6999999999999806</c:v>
                </c:pt>
                <c:pt idx="155">
                  <c:v>7.7499999999999805</c:v>
                </c:pt>
                <c:pt idx="156">
                  <c:v>7.7999999999999803</c:v>
                </c:pt>
                <c:pt idx="157">
                  <c:v>7.8499999999999801</c:v>
                </c:pt>
                <c:pt idx="158">
                  <c:v>7.8999999999999799</c:v>
                </c:pt>
                <c:pt idx="159">
                  <c:v>7.9499999999999797</c:v>
                </c:pt>
                <c:pt idx="160">
                  <c:v>7.9999999999999796</c:v>
                </c:pt>
                <c:pt idx="161">
                  <c:v>8.0499999999999794</c:v>
                </c:pt>
                <c:pt idx="162">
                  <c:v>8.0999999999999801</c:v>
                </c:pt>
                <c:pt idx="163">
                  <c:v>8.1499999999999808</c:v>
                </c:pt>
                <c:pt idx="164">
                  <c:v>8.1999999999999815</c:v>
                </c:pt>
                <c:pt idx="165">
                  <c:v>8.2499999999999822</c:v>
                </c:pt>
                <c:pt idx="166">
                  <c:v>8.2999999999999829</c:v>
                </c:pt>
                <c:pt idx="167">
                  <c:v>8.3499999999999837</c:v>
                </c:pt>
                <c:pt idx="168">
                  <c:v>8.3999999999999844</c:v>
                </c:pt>
                <c:pt idx="169">
                  <c:v>8.4499999999999851</c:v>
                </c:pt>
                <c:pt idx="170">
                  <c:v>8.4999999999999858</c:v>
                </c:pt>
                <c:pt idx="171">
                  <c:v>8.5499999999999865</c:v>
                </c:pt>
                <c:pt idx="172">
                  <c:v>8.5999999999999872</c:v>
                </c:pt>
                <c:pt idx="173">
                  <c:v>8.6499999999999879</c:v>
                </c:pt>
                <c:pt idx="174">
                  <c:v>8.6999999999999886</c:v>
                </c:pt>
                <c:pt idx="175">
                  <c:v>8.7499999999999893</c:v>
                </c:pt>
                <c:pt idx="176">
                  <c:v>8.7999999999999901</c:v>
                </c:pt>
                <c:pt idx="177">
                  <c:v>8.8499999999999908</c:v>
                </c:pt>
                <c:pt idx="178">
                  <c:v>8.8999999999999915</c:v>
                </c:pt>
                <c:pt idx="179">
                  <c:v>8.9499999999999922</c:v>
                </c:pt>
                <c:pt idx="180">
                  <c:v>8.9999999999999929</c:v>
                </c:pt>
                <c:pt idx="181">
                  <c:v>9.0499999999999936</c:v>
                </c:pt>
                <c:pt idx="182">
                  <c:v>9.0999999999999943</c:v>
                </c:pt>
                <c:pt idx="183">
                  <c:v>9.149999999999995</c:v>
                </c:pt>
                <c:pt idx="184">
                  <c:v>9.1999999999999957</c:v>
                </c:pt>
                <c:pt idx="185">
                  <c:v>9.2499999999999964</c:v>
                </c:pt>
                <c:pt idx="186">
                  <c:v>9.2999999999999972</c:v>
                </c:pt>
                <c:pt idx="187">
                  <c:v>9.3499999999999979</c:v>
                </c:pt>
                <c:pt idx="188">
                  <c:v>9.3999999999999986</c:v>
                </c:pt>
                <c:pt idx="189">
                  <c:v>9.4499999999999993</c:v>
                </c:pt>
                <c:pt idx="190">
                  <c:v>9.5</c:v>
                </c:pt>
                <c:pt idx="191">
                  <c:v>9.5500000000000007</c:v>
                </c:pt>
                <c:pt idx="192">
                  <c:v>9.6000000000000014</c:v>
                </c:pt>
                <c:pt idx="193">
                  <c:v>9.6500000000000021</c:v>
                </c:pt>
                <c:pt idx="194">
                  <c:v>9.7000000000000028</c:v>
                </c:pt>
                <c:pt idx="195">
                  <c:v>9.7500000000000036</c:v>
                </c:pt>
                <c:pt idx="196">
                  <c:v>9.8000000000000043</c:v>
                </c:pt>
                <c:pt idx="197">
                  <c:v>9.850000000000005</c:v>
                </c:pt>
                <c:pt idx="198">
                  <c:v>9.9000000000000057</c:v>
                </c:pt>
                <c:pt idx="199">
                  <c:v>9.9500000000000064</c:v>
                </c:pt>
                <c:pt idx="200">
                  <c:v>10.000000000000007</c:v>
                </c:pt>
                <c:pt idx="201">
                  <c:v>10.050000000000008</c:v>
                </c:pt>
                <c:pt idx="202">
                  <c:v>10.100000000000009</c:v>
                </c:pt>
                <c:pt idx="203">
                  <c:v>10.150000000000009</c:v>
                </c:pt>
                <c:pt idx="204">
                  <c:v>10.20000000000001</c:v>
                </c:pt>
                <c:pt idx="205">
                  <c:v>10.250000000000011</c:v>
                </c:pt>
                <c:pt idx="206">
                  <c:v>10.300000000000011</c:v>
                </c:pt>
                <c:pt idx="207">
                  <c:v>10.350000000000012</c:v>
                </c:pt>
                <c:pt idx="208">
                  <c:v>10.400000000000013</c:v>
                </c:pt>
                <c:pt idx="209">
                  <c:v>10.450000000000014</c:v>
                </c:pt>
                <c:pt idx="210">
                  <c:v>10.500000000000014</c:v>
                </c:pt>
                <c:pt idx="211">
                  <c:v>10.550000000000015</c:v>
                </c:pt>
                <c:pt idx="212">
                  <c:v>10.600000000000016</c:v>
                </c:pt>
                <c:pt idx="213">
                  <c:v>10.650000000000016</c:v>
                </c:pt>
                <c:pt idx="214">
                  <c:v>10.700000000000017</c:v>
                </c:pt>
                <c:pt idx="215">
                  <c:v>10.750000000000018</c:v>
                </c:pt>
                <c:pt idx="216">
                  <c:v>10.800000000000018</c:v>
                </c:pt>
                <c:pt idx="217">
                  <c:v>10.850000000000019</c:v>
                </c:pt>
                <c:pt idx="218">
                  <c:v>10.90000000000002</c:v>
                </c:pt>
                <c:pt idx="219">
                  <c:v>10.950000000000021</c:v>
                </c:pt>
              </c:numCache>
            </c:numRef>
          </c:xVal>
          <c:yVal>
            <c:numRef>
              <c:f>HSFET!$B$16:$B$235</c:f>
              <c:numCache>
                <c:formatCode>0.00</c:formatCode>
                <c:ptCount val="220"/>
                <c:pt idx="0">
                  <c:v>85</c:v>
                </c:pt>
                <c:pt idx="1">
                  <c:v>86.185519261868194</c:v>
                </c:pt>
                <c:pt idx="2">
                  <c:v>86.858260436466722</c:v>
                </c:pt>
                <c:pt idx="3">
                  <c:v>87.356988052753906</c:v>
                </c:pt>
                <c:pt idx="4">
                  <c:v>87.752911648589034</c:v>
                </c:pt>
                <c:pt idx="5">
                  <c:v>88.079799848186269</c:v>
                </c:pt>
                <c:pt idx="6">
                  <c:v>88.356584579809834</c:v>
                </c:pt>
                <c:pt idx="7">
                  <c:v>88.595066405594196</c:v>
                </c:pt>
                <c:pt idx="8">
                  <c:v>88.80318947155817</c:v>
                </c:pt>
                <c:pt idx="9">
                  <c:v>88.986633505848474</c:v>
                </c:pt>
                <c:pt idx="10">
                  <c:v>89.149655190248509</c:v>
                </c:pt>
                <c:pt idx="11">
                  <c:v>89.295560679359141</c:v>
                </c:pt>
                <c:pt idx="12">
                  <c:v>89.42698560743132</c:v>
                </c:pt>
                <c:pt idx="13">
                  <c:v>89.546070152274382</c:v>
                </c:pt>
                <c:pt idx="14">
                  <c:v>89.654574616909798</c:v>
                </c:pt>
                <c:pt idx="15">
                  <c:v>89.753959869497379</c:v>
                </c:pt>
                <c:pt idx="16">
                  <c:v>89.845446029393742</c:v>
                </c:pt>
                <c:pt idx="17">
                  <c:v>89.930056980409816</c:v>
                </c:pt>
                <c:pt idx="18">
                  <c:v>90.008655157262922</c:v>
                </c:pt>
                <c:pt idx="19">
                  <c:v>90.08196932573901</c:v>
                </c:pt>
                <c:pt idx="20">
                  <c:v>90.150617104495538</c:v>
                </c:pt>
                <c:pt idx="21">
                  <c:v>90.045446116556917</c:v>
                </c:pt>
                <c:pt idx="22">
                  <c:v>90.047025873841861</c:v>
                </c:pt>
                <c:pt idx="23">
                  <c:v>90.062314865089192</c:v>
                </c:pt>
                <c:pt idx="24">
                  <c:v>90.083845238857123</c:v>
                </c:pt>
                <c:pt idx="25">
                  <c:v>90.108715742176429</c:v>
                </c:pt>
                <c:pt idx="26">
                  <c:v>90.135438427416616</c:v>
                </c:pt>
                <c:pt idx="27">
                  <c:v>90.163160869513305</c:v>
                </c:pt>
                <c:pt idx="28">
                  <c:v>90.191364446505744</c:v>
                </c:pt>
                <c:pt idx="29">
                  <c:v>90.219717733115388</c:v>
                </c:pt>
                <c:pt idx="30">
                  <c:v>90.247999380881225</c:v>
                </c:pt>
                <c:pt idx="31">
                  <c:v>90.276056034951537</c:v>
                </c:pt>
                <c:pt idx="32">
                  <c:v>90.303778610885018</c:v>
                </c:pt>
                <c:pt idx="33">
                  <c:v>90.331088386639138</c:v>
                </c:pt>
                <c:pt idx="34">
                  <c:v>90.357928450534203</c:v>
                </c:pt>
                <c:pt idx="35">
                  <c:v>90.384258152935828</c:v>
                </c:pt>
                <c:pt idx="36">
                  <c:v>90.410049305457278</c:v>
                </c:pt>
                <c:pt idx="37">
                  <c:v>90.435283444969173</c:v>
                </c:pt>
                <c:pt idx="38">
                  <c:v>90.459949781923513</c:v>
                </c:pt>
                <c:pt idx="39">
                  <c:v>90.484043613466341</c:v>
                </c:pt>
                <c:pt idx="40">
                  <c:v>90.507565068926368</c:v>
                </c:pt>
                <c:pt idx="41">
                  <c:v>90.530518103522127</c:v>
                </c:pt>
                <c:pt idx="42">
                  <c:v>90.552909683745369</c:v>
                </c:pt>
                <c:pt idx="43">
                  <c:v>90.574749124365866</c:v>
                </c:pt>
                <c:pt idx="44">
                  <c:v>90.596047547362218</c:v>
                </c:pt>
                <c:pt idx="45">
                  <c:v>90.616817439963242</c:v>
                </c:pt>
                <c:pt idx="46">
                  <c:v>90.637072293806369</c:v>
                </c:pt>
                <c:pt idx="47">
                  <c:v>90.656826310764828</c:v>
                </c:pt>
                <c:pt idx="48">
                  <c:v>90.676094163700469</c:v>
                </c:pt>
                <c:pt idx="49">
                  <c:v>90.694890802524611</c:v>
                </c:pt>
                <c:pt idx="50">
                  <c:v>90.713231297649841</c:v>
                </c:pt>
                <c:pt idx="51">
                  <c:v>90.731130714296881</c:v>
                </c:pt>
                <c:pt idx="52">
                  <c:v>90.748604012249913</c:v>
                </c:pt>
                <c:pt idx="53">
                  <c:v>90.765665966583768</c:v>
                </c:pt>
                <c:pt idx="54">
                  <c:v>90.782331105654265</c:v>
                </c:pt>
                <c:pt idx="55">
                  <c:v>90.798613663278516</c:v>
                </c:pt>
                <c:pt idx="56">
                  <c:v>90.81452754255838</c:v>
                </c:pt>
                <c:pt idx="57">
                  <c:v>90.830086289237585</c:v>
                </c:pt>
                <c:pt idx="58">
                  <c:v>90.845303072844956</c:v>
                </c:pt>
                <c:pt idx="59">
                  <c:v>90.860190674177403</c:v>
                </c:pt>
                <c:pt idx="60">
                  <c:v>90.874761477925702</c:v>
                </c:pt>
                <c:pt idx="61">
                  <c:v>90.889027469453694</c:v>
                </c:pt>
                <c:pt idx="62">
                  <c:v>90.903000234913208</c:v>
                </c:pt>
                <c:pt idx="63">
                  <c:v>90.916690964020106</c:v>
                </c:pt>
                <c:pt idx="64">
                  <c:v>90.930110454934962</c:v>
                </c:pt>
                <c:pt idx="65">
                  <c:v>90.943269120790376</c:v>
                </c:pt>
                <c:pt idx="66">
                  <c:v>90.956176997488285</c:v>
                </c:pt>
                <c:pt idx="67">
                  <c:v>90.968843752458298</c:v>
                </c:pt>
                <c:pt idx="68">
                  <c:v>90.981278694123915</c:v>
                </c:pt>
                <c:pt idx="69">
                  <c:v>90.993490781869994</c:v>
                </c:pt>
                <c:pt idx="70">
                  <c:v>91.005488636343046</c:v>
                </c:pt>
                <c:pt idx="71">
                  <c:v>91.017280549948026</c:v>
                </c:pt>
                <c:pt idx="72">
                  <c:v>91.028874497431218</c:v>
                </c:pt>
                <c:pt idx="73">
                  <c:v>91.040278146460594</c:v>
                </c:pt>
                <c:pt idx="74">
                  <c:v>91.051498868133166</c:v>
                </c:pt>
                <c:pt idx="75">
                  <c:v>91.062543747353331</c:v>
                </c:pt>
                <c:pt idx="76">
                  <c:v>91.07341959303848</c:v>
                </c:pt>
                <c:pt idx="77">
                  <c:v>91.084132948118167</c:v>
                </c:pt>
                <c:pt idx="78">
                  <c:v>91.094690099301403</c:v>
                </c:pt>
                <c:pt idx="79">
                  <c:v>91.105097086593005</c:v>
                </c:pt>
                <c:pt idx="80">
                  <c:v>91.115359712546095</c:v>
                </c:pt>
                <c:pt idx="81">
                  <c:v>91.125483551241402</c:v>
                </c:pt>
                <c:pt idx="82">
                  <c:v>91.135473956988591</c:v>
                </c:pt>
                <c:pt idx="83">
                  <c:v>91.145336072747057</c:v>
                </c:pt>
                <c:pt idx="84">
                  <c:v>91.155074838266231</c:v>
                </c:pt>
                <c:pt idx="85">
                  <c:v>91.164694997947507</c:v>
                </c:pt>
                <c:pt idx="86">
                  <c:v>91.174201108430964</c:v>
                </c:pt>
                <c:pt idx="87">
                  <c:v>91.183597545911724</c:v>
                </c:pt>
                <c:pt idx="88">
                  <c:v>91.192888513191065</c:v>
                </c:pt>
                <c:pt idx="89">
                  <c:v>91.202078046468841</c:v>
                </c:pt>
                <c:pt idx="90">
                  <c:v>91.211170021883447</c:v>
                </c:pt>
                <c:pt idx="91">
                  <c:v>91.220168161806669</c:v>
                </c:pt>
                <c:pt idx="92">
                  <c:v>91.229076040900381</c:v>
                </c:pt>
                <c:pt idx="93">
                  <c:v>91.237897091942742</c:v>
                </c:pt>
                <c:pt idx="94">
                  <c:v>91.246634611430949</c:v>
                </c:pt>
                <c:pt idx="95">
                  <c:v>91.255291764968391</c:v>
                </c:pt>
                <c:pt idx="96">
                  <c:v>91.26387159244328</c:v>
                </c:pt>
                <c:pt idx="97">
                  <c:v>91.272377013006263</c:v>
                </c:pt>
                <c:pt idx="98">
                  <c:v>91.280810829853891</c:v>
                </c:pt>
                <c:pt idx="99">
                  <c:v>91.289175734825406</c:v>
                </c:pt>
                <c:pt idx="100">
                  <c:v>91.29747431281929</c:v>
                </c:pt>
                <c:pt idx="101">
                  <c:v>91.305709046036512</c:v>
                </c:pt>
                <c:pt idx="102">
                  <c:v>91.313882318056855</c:v>
                </c:pt>
                <c:pt idx="103">
                  <c:v>91.321996417754789</c:v>
                </c:pt>
                <c:pt idx="104">
                  <c:v>91.330053543060728</c:v>
                </c:pt>
                <c:pt idx="105">
                  <c:v>91.338055804573926</c:v>
                </c:pt>
                <c:pt idx="106">
                  <c:v>91.346005229032386</c:v>
                </c:pt>
                <c:pt idx="107">
                  <c:v>91.353903762645686</c:v>
                </c:pt>
                <c:pt idx="108">
                  <c:v>91.361753274295666</c:v>
                </c:pt>
                <c:pt idx="109">
                  <c:v>91.369555558610386</c:v>
                </c:pt>
                <c:pt idx="110">
                  <c:v>91.377312338916241</c:v>
                </c:pt>
                <c:pt idx="111">
                  <c:v>91.385025270072987</c:v>
                </c:pt>
                <c:pt idx="112">
                  <c:v>91.392695941196166</c:v>
                </c:pt>
                <c:pt idx="113">
                  <c:v>91.400325878271701</c:v>
                </c:pt>
                <c:pt idx="114">
                  <c:v>91.407916546666428</c:v>
                </c:pt>
                <c:pt idx="115">
                  <c:v>91.415469353539081</c:v>
                </c:pt>
                <c:pt idx="116">
                  <c:v>91.422985650155411</c:v>
                </c:pt>
                <c:pt idx="117">
                  <c:v>91.430466734111391</c:v>
                </c:pt>
                <c:pt idx="118">
                  <c:v>91.437913851468039</c:v>
                </c:pt>
                <c:pt idx="119">
                  <c:v>91.44532819880132</c:v>
                </c:pt>
                <c:pt idx="120">
                  <c:v>91.452710925170692</c:v>
                </c:pt>
                <c:pt idx="121">
                  <c:v>91.460063134009232</c:v>
                </c:pt>
                <c:pt idx="122">
                  <c:v>91.467385884938764</c:v>
                </c:pt>
                <c:pt idx="123">
                  <c:v>91.474680195512718</c:v>
                </c:pt>
                <c:pt idx="124">
                  <c:v>91.481947042889686</c:v>
                </c:pt>
                <c:pt idx="125">
                  <c:v>91.489187365440429</c:v>
                </c:pt>
                <c:pt idx="126">
                  <c:v>91.496402064290976</c:v>
                </c:pt>
                <c:pt idx="127">
                  <c:v>91.503592004804375</c:v>
                </c:pt>
                <c:pt idx="128">
                  <c:v>91.510758018003443</c:v>
                </c:pt>
                <c:pt idx="129">
                  <c:v>91.517900901936969</c:v>
                </c:pt>
                <c:pt idx="130">
                  <c:v>91.525021422991571</c:v>
                </c:pt>
                <c:pt idx="131">
                  <c:v>91.532120317151325</c:v>
                </c:pt>
                <c:pt idx="132">
                  <c:v>91.539198291207327</c:v>
                </c:pt>
                <c:pt idx="133">
                  <c:v>91.546256023919156</c:v>
                </c:pt>
                <c:pt idx="134">
                  <c:v>91.553294167130062</c:v>
                </c:pt>
                <c:pt idx="135">
                  <c:v>91.560313346837845</c:v>
                </c:pt>
                <c:pt idx="136">
                  <c:v>91.567314164223092</c:v>
                </c:pt>
                <c:pt idx="137">
                  <c:v>91.574297196636564</c:v>
                </c:pt>
                <c:pt idx="138">
                  <c:v>91.581262998547246</c:v>
                </c:pt>
                <c:pt idx="139">
                  <c:v>91.588212102452673</c:v>
                </c:pt>
                <c:pt idx="140">
                  <c:v>91.59514501975309</c:v>
                </c:pt>
                <c:pt idx="141">
                  <c:v>91.602062241590843</c:v>
                </c:pt>
                <c:pt idx="142">
                  <c:v>91.608964239656231</c:v>
                </c:pt>
                <c:pt idx="143">
                  <c:v>91.615851466961516</c:v>
                </c:pt>
                <c:pt idx="144">
                  <c:v>91.622724358583952</c:v>
                </c:pt>
                <c:pt idx="145">
                  <c:v>91.629583332379354</c:v>
                </c:pt>
                <c:pt idx="146">
                  <c:v>91.636428789667249</c:v>
                </c:pt>
                <c:pt idx="147">
                  <c:v>91.643261115888748</c:v>
                </c:pt>
                <c:pt idx="148">
                  <c:v>91.650080681238293</c:v>
                </c:pt>
                <c:pt idx="149">
                  <c:v>91.656887841270205</c:v>
                </c:pt>
                <c:pt idx="150">
                  <c:v>91.663682937481127</c:v>
                </c:pt>
                <c:pt idx="151">
                  <c:v>91.670466297869353</c:v>
                </c:pt>
                <c:pt idx="152">
                  <c:v>91.677238237471798</c:v>
                </c:pt>
                <c:pt idx="153">
                  <c:v>91.68399905887965</c:v>
                </c:pt>
                <c:pt idx="154">
                  <c:v>91.690749052733523</c:v>
                </c:pt>
                <c:pt idx="155">
                  <c:v>91.697488498198936</c:v>
                </c:pt>
                <c:pt idx="156">
                  <c:v>91.704217663422753</c:v>
                </c:pt>
                <c:pt idx="157">
                  <c:v>91.710936805971613</c:v>
                </c:pt>
                <c:pt idx="158">
                  <c:v>91.717646173252803</c:v>
                </c:pt>
                <c:pt idx="159">
                  <c:v>91.72434600291848</c:v>
                </c:pt>
                <c:pt idx="160">
                  <c:v>91.731036523253664</c:v>
                </c:pt>
                <c:pt idx="161">
                  <c:v>91.737717953549009</c:v>
                </c:pt>
                <c:pt idx="162">
                  <c:v>91.744390504458536</c:v>
                </c:pt>
                <c:pt idx="163">
                  <c:v>91.751054378343227</c:v>
                </c:pt>
                <c:pt idx="164">
                  <c:v>91.757709769601007</c:v>
                </c:pt>
                <c:pt idx="165">
                  <c:v>91.764356864983426</c:v>
                </c:pt>
                <c:pt idx="166">
                  <c:v>91.770995843899939</c:v>
                </c:pt>
                <c:pt idx="167">
                  <c:v>91.777626878709924</c:v>
                </c:pt>
                <c:pt idx="168">
                  <c:v>91.784250135003163</c:v>
                </c:pt>
                <c:pt idx="169">
                  <c:v>91.790865771869179</c:v>
                </c:pt>
                <c:pt idx="170">
                  <c:v>91.797473942155733</c:v>
                </c:pt>
                <c:pt idx="171">
                  <c:v>91.804074792717202</c:v>
                </c:pt>
                <c:pt idx="172">
                  <c:v>91.810668464652991</c:v>
                </c:pt>
                <c:pt idx="173">
                  <c:v>91.817255093536389</c:v>
                </c:pt>
                <c:pt idx="174">
                  <c:v>91.823834809634491</c:v>
                </c:pt>
                <c:pt idx="175">
                  <c:v>91.83040773811922</c:v>
                </c:pt>
                <c:pt idx="176">
                  <c:v>91.836973999270015</c:v>
                </c:pt>
                <c:pt idx="177">
                  <c:v>91.843533708668446</c:v>
                </c:pt>
                <c:pt idx="178">
                  <c:v>91.850086977385089</c:v>
                </c:pt>
                <c:pt idx="179">
                  <c:v>91.856633912158941</c:v>
                </c:pt>
                <c:pt idx="180">
                  <c:v>91.863174615569761</c:v>
                </c:pt>
                <c:pt idx="181">
                  <c:v>91.869709186203465</c:v>
                </c:pt>
                <c:pt idx="182">
                  <c:v>91.876237718811012</c:v>
                </c:pt>
                <c:pt idx="183">
                  <c:v>91.88276030446093</c:v>
                </c:pt>
                <c:pt idx="184">
                  <c:v>91.889277030685804</c:v>
                </c:pt>
                <c:pt idx="185">
                  <c:v>91.895787981622888</c:v>
                </c:pt>
                <c:pt idx="186">
                  <c:v>91.902293238149142</c:v>
                </c:pt>
                <c:pt idx="187">
                  <c:v>91.908792878010956</c:v>
                </c:pt>
                <c:pt idx="188">
                  <c:v>91.915286975948646</c:v>
                </c:pt>
                <c:pt idx="189">
                  <c:v>91.921775603815959</c:v>
                </c:pt>
                <c:pt idx="190">
                  <c:v>91.928258830694929</c:v>
                </c:pt>
                <c:pt idx="191">
                  <c:v>91.934736723006111</c:v>
                </c:pt>
                <c:pt idx="192">
                  <c:v>91.941209344614379</c:v>
                </c:pt>
                <c:pt idx="193">
                  <c:v>91.947676756930633</c:v>
                </c:pt>
                <c:pt idx="194">
                  <c:v>91.954139019009347</c:v>
                </c:pt>
                <c:pt idx="195">
                  <c:v>91.960596187642253</c:v>
                </c:pt>
                <c:pt idx="196">
                  <c:v>91.967048317448402</c:v>
                </c:pt>
                <c:pt idx="197">
                  <c:v>91.973495460960478</c:v>
                </c:pt>
                <c:pt idx="198">
                  <c:v>91.979937668707819</c:v>
                </c:pt>
                <c:pt idx="199">
                  <c:v>91.986374989296067</c:v>
                </c:pt>
                <c:pt idx="200">
                  <c:v>91.992807469483623</c:v>
                </c:pt>
                <c:pt idx="201">
                  <c:v>90.988292805076298</c:v>
                </c:pt>
                <c:pt idx="202">
                  <c:v>90.383360789911848</c:v>
                </c:pt>
                <c:pt idx="203">
                  <c:v>89.934831048471992</c:v>
                </c:pt>
                <c:pt idx="204">
                  <c:v>89.579543828393867</c:v>
                </c:pt>
                <c:pt idx="205">
                  <c:v>89.287025865295462</c:v>
                </c:pt>
                <c:pt idx="206">
                  <c:v>89.040138880624028</c:v>
                </c:pt>
                <c:pt idx="207">
                  <c:v>88.828184547705419</c:v>
                </c:pt>
                <c:pt idx="208">
                  <c:v>88.64394712069678</c:v>
                </c:pt>
                <c:pt idx="209">
                  <c:v>88.482257551630838</c:v>
                </c:pt>
                <c:pt idx="210">
                  <c:v>88.339235582793762</c:v>
                </c:pt>
                <c:pt idx="211">
                  <c:v>88.211863843521286</c:v>
                </c:pt>
                <c:pt idx="212">
                  <c:v>88.097734969566673</c:v>
                </c:pt>
                <c:pt idx="213">
                  <c:v>87.994893096051243</c:v>
                </c:pt>
                <c:pt idx="214">
                  <c:v>87.901728943393749</c:v>
                </c:pt>
                <c:pt idx="215">
                  <c:v>87.816906645735543</c:v>
                </c:pt>
                <c:pt idx="216">
                  <c:v>87.739310281320058</c:v>
                </c:pt>
                <c:pt idx="217">
                  <c:v>87.668003270143174</c:v>
                </c:pt>
                <c:pt idx="218">
                  <c:v>87.602196620059217</c:v>
                </c:pt>
                <c:pt idx="219">
                  <c:v>87.541223555944541</c:v>
                </c:pt>
              </c:numCache>
            </c:numRef>
          </c:yVal>
          <c:smooth val="1"/>
          <c:extLst>
            <c:ext xmlns:c16="http://schemas.microsoft.com/office/drawing/2014/chart" uri="{C3380CC4-5D6E-409C-BE32-E72D297353CC}">
              <c16:uniqueId val="{00000000-2F7C-4A8B-A904-4D576947405A}"/>
            </c:ext>
          </c:extLst>
        </c:ser>
        <c:ser>
          <c:idx val="2"/>
          <c:order val="1"/>
          <c:tx>
            <c:v>LSFET</c:v>
          </c:tx>
          <c:spPr>
            <a:ln w="38100"/>
          </c:spPr>
          <c:marker>
            <c:symbol val="none"/>
          </c:marker>
          <c:xVal>
            <c:numRef>
              <c:f>LSFET!$A$16:$A$235</c:f>
              <c:numCache>
                <c:formatCode>0.00E+00</c:formatCode>
                <c:ptCount val="220"/>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pt idx="72">
                  <c:v>3.5999999999999952</c:v>
                </c:pt>
                <c:pt idx="73">
                  <c:v>3.649999999999995</c:v>
                </c:pt>
                <c:pt idx="74">
                  <c:v>3.6999999999999948</c:v>
                </c:pt>
                <c:pt idx="75">
                  <c:v>3.7499999999999947</c:v>
                </c:pt>
                <c:pt idx="76">
                  <c:v>3.7999999999999945</c:v>
                </c:pt>
                <c:pt idx="77">
                  <c:v>3.8499999999999943</c:v>
                </c:pt>
                <c:pt idx="78">
                  <c:v>3.8999999999999941</c:v>
                </c:pt>
                <c:pt idx="79">
                  <c:v>3.949999999999994</c:v>
                </c:pt>
                <c:pt idx="80">
                  <c:v>3.9999999999999938</c:v>
                </c:pt>
                <c:pt idx="81">
                  <c:v>4.0499999999999936</c:v>
                </c:pt>
                <c:pt idx="82">
                  <c:v>4.0999999999999934</c:v>
                </c:pt>
                <c:pt idx="83">
                  <c:v>4.1499999999999932</c:v>
                </c:pt>
                <c:pt idx="84">
                  <c:v>4.1999999999999931</c:v>
                </c:pt>
                <c:pt idx="85">
                  <c:v>4.2499999999999929</c:v>
                </c:pt>
                <c:pt idx="86">
                  <c:v>4.2999999999999927</c:v>
                </c:pt>
                <c:pt idx="87">
                  <c:v>4.3499999999999925</c:v>
                </c:pt>
                <c:pt idx="88">
                  <c:v>4.3999999999999924</c:v>
                </c:pt>
                <c:pt idx="89">
                  <c:v>4.4499999999999922</c:v>
                </c:pt>
                <c:pt idx="90">
                  <c:v>4.499999999999992</c:v>
                </c:pt>
                <c:pt idx="91">
                  <c:v>4.5499999999999918</c:v>
                </c:pt>
                <c:pt idx="92">
                  <c:v>4.5999999999999917</c:v>
                </c:pt>
                <c:pt idx="93">
                  <c:v>4.6499999999999915</c:v>
                </c:pt>
                <c:pt idx="94">
                  <c:v>4.6999999999999913</c:v>
                </c:pt>
                <c:pt idx="95">
                  <c:v>4.7499999999999911</c:v>
                </c:pt>
                <c:pt idx="96">
                  <c:v>4.7999999999999909</c:v>
                </c:pt>
                <c:pt idx="97">
                  <c:v>4.8499999999999908</c:v>
                </c:pt>
                <c:pt idx="98">
                  <c:v>4.8999999999999906</c:v>
                </c:pt>
                <c:pt idx="99">
                  <c:v>4.9499999999999904</c:v>
                </c:pt>
                <c:pt idx="100">
                  <c:v>4.9999999999999902</c:v>
                </c:pt>
                <c:pt idx="101">
                  <c:v>5.0499999999999901</c:v>
                </c:pt>
                <c:pt idx="102">
                  <c:v>5.0999999999999899</c:v>
                </c:pt>
                <c:pt idx="103">
                  <c:v>5.1499999999999897</c:v>
                </c:pt>
                <c:pt idx="104">
                  <c:v>5.1999999999999895</c:v>
                </c:pt>
                <c:pt idx="105">
                  <c:v>5.2499999999999893</c:v>
                </c:pt>
                <c:pt idx="106">
                  <c:v>5.2999999999999892</c:v>
                </c:pt>
                <c:pt idx="107">
                  <c:v>5.349999999999989</c:v>
                </c:pt>
                <c:pt idx="108">
                  <c:v>5.3999999999999888</c:v>
                </c:pt>
                <c:pt idx="109">
                  <c:v>5.4499999999999886</c:v>
                </c:pt>
                <c:pt idx="110">
                  <c:v>5.4999999999999885</c:v>
                </c:pt>
                <c:pt idx="111">
                  <c:v>5.5499999999999883</c:v>
                </c:pt>
                <c:pt idx="112">
                  <c:v>5.5999999999999881</c:v>
                </c:pt>
                <c:pt idx="113">
                  <c:v>5.6499999999999879</c:v>
                </c:pt>
                <c:pt idx="114">
                  <c:v>5.6999999999999877</c:v>
                </c:pt>
                <c:pt idx="115">
                  <c:v>5.7499999999999876</c:v>
                </c:pt>
                <c:pt idx="116">
                  <c:v>5.7999999999999874</c:v>
                </c:pt>
                <c:pt idx="117">
                  <c:v>5.8499999999999872</c:v>
                </c:pt>
                <c:pt idx="118">
                  <c:v>5.899999999999987</c:v>
                </c:pt>
                <c:pt idx="119">
                  <c:v>5.9499999999999869</c:v>
                </c:pt>
                <c:pt idx="120">
                  <c:v>5.9999999999999867</c:v>
                </c:pt>
                <c:pt idx="121">
                  <c:v>6.0499999999999865</c:v>
                </c:pt>
                <c:pt idx="122">
                  <c:v>6.0999999999999863</c:v>
                </c:pt>
                <c:pt idx="123">
                  <c:v>6.1499999999999861</c:v>
                </c:pt>
                <c:pt idx="124">
                  <c:v>6.199999999999986</c:v>
                </c:pt>
                <c:pt idx="125">
                  <c:v>6.2499999999999858</c:v>
                </c:pt>
                <c:pt idx="126">
                  <c:v>6.2999999999999856</c:v>
                </c:pt>
                <c:pt idx="127">
                  <c:v>6.3499999999999854</c:v>
                </c:pt>
                <c:pt idx="128">
                  <c:v>6.3999999999999853</c:v>
                </c:pt>
                <c:pt idx="129">
                  <c:v>6.4499999999999851</c:v>
                </c:pt>
                <c:pt idx="130">
                  <c:v>6.4999999999999849</c:v>
                </c:pt>
                <c:pt idx="131">
                  <c:v>6.5499999999999847</c:v>
                </c:pt>
                <c:pt idx="132">
                  <c:v>6.5999999999999845</c:v>
                </c:pt>
                <c:pt idx="133">
                  <c:v>6.6499999999999844</c:v>
                </c:pt>
                <c:pt idx="134">
                  <c:v>6.6999999999999842</c:v>
                </c:pt>
                <c:pt idx="135">
                  <c:v>6.749999999999984</c:v>
                </c:pt>
                <c:pt idx="136">
                  <c:v>6.7999999999999838</c:v>
                </c:pt>
                <c:pt idx="137">
                  <c:v>6.8499999999999837</c:v>
                </c:pt>
                <c:pt idx="138">
                  <c:v>6.8999999999999835</c:v>
                </c:pt>
                <c:pt idx="139">
                  <c:v>6.9499999999999833</c:v>
                </c:pt>
                <c:pt idx="140">
                  <c:v>6.9999999999999831</c:v>
                </c:pt>
                <c:pt idx="141">
                  <c:v>7.0499999999999829</c:v>
                </c:pt>
                <c:pt idx="142">
                  <c:v>7.0999999999999828</c:v>
                </c:pt>
                <c:pt idx="143">
                  <c:v>7.1499999999999826</c:v>
                </c:pt>
                <c:pt idx="144">
                  <c:v>7.1999999999999824</c:v>
                </c:pt>
                <c:pt idx="145">
                  <c:v>7.2499999999999822</c:v>
                </c:pt>
                <c:pt idx="146">
                  <c:v>7.2999999999999821</c:v>
                </c:pt>
                <c:pt idx="147">
                  <c:v>7.3499999999999819</c:v>
                </c:pt>
                <c:pt idx="148">
                  <c:v>7.3999999999999817</c:v>
                </c:pt>
                <c:pt idx="149">
                  <c:v>7.4499999999999815</c:v>
                </c:pt>
                <c:pt idx="150">
                  <c:v>7.4999999999999813</c:v>
                </c:pt>
                <c:pt idx="151">
                  <c:v>7.5499999999999812</c:v>
                </c:pt>
                <c:pt idx="152">
                  <c:v>7.599999999999981</c:v>
                </c:pt>
                <c:pt idx="153">
                  <c:v>7.6499999999999808</c:v>
                </c:pt>
                <c:pt idx="154">
                  <c:v>7.6999999999999806</c:v>
                </c:pt>
                <c:pt idx="155">
                  <c:v>7.7499999999999805</c:v>
                </c:pt>
                <c:pt idx="156">
                  <c:v>7.7999999999999803</c:v>
                </c:pt>
                <c:pt idx="157">
                  <c:v>7.8499999999999801</c:v>
                </c:pt>
                <c:pt idx="158">
                  <c:v>7.8999999999999799</c:v>
                </c:pt>
                <c:pt idx="159">
                  <c:v>7.9499999999999797</c:v>
                </c:pt>
                <c:pt idx="160">
                  <c:v>7.9999999999999796</c:v>
                </c:pt>
                <c:pt idx="161">
                  <c:v>8.0499999999999794</c:v>
                </c:pt>
                <c:pt idx="162">
                  <c:v>8.0999999999999801</c:v>
                </c:pt>
                <c:pt idx="163">
                  <c:v>8.1499999999999808</c:v>
                </c:pt>
                <c:pt idx="164">
                  <c:v>8.1999999999999815</c:v>
                </c:pt>
                <c:pt idx="165">
                  <c:v>8.2499999999999822</c:v>
                </c:pt>
                <c:pt idx="166">
                  <c:v>8.2999999999999829</c:v>
                </c:pt>
                <c:pt idx="167">
                  <c:v>8.3499999999999837</c:v>
                </c:pt>
                <c:pt idx="168">
                  <c:v>8.3999999999999844</c:v>
                </c:pt>
                <c:pt idx="169">
                  <c:v>8.4499999999999851</c:v>
                </c:pt>
                <c:pt idx="170">
                  <c:v>8.4999999999999858</c:v>
                </c:pt>
                <c:pt idx="171">
                  <c:v>8.5499999999999865</c:v>
                </c:pt>
                <c:pt idx="172">
                  <c:v>8.5999999999999872</c:v>
                </c:pt>
                <c:pt idx="173">
                  <c:v>8.6499999999999879</c:v>
                </c:pt>
                <c:pt idx="174">
                  <c:v>8.6999999999999886</c:v>
                </c:pt>
                <c:pt idx="175">
                  <c:v>8.7499999999999893</c:v>
                </c:pt>
                <c:pt idx="176">
                  <c:v>8.7999999999999901</c:v>
                </c:pt>
                <c:pt idx="177">
                  <c:v>8.8499999999999908</c:v>
                </c:pt>
                <c:pt idx="178">
                  <c:v>8.8999999999999915</c:v>
                </c:pt>
                <c:pt idx="179">
                  <c:v>8.9499999999999922</c:v>
                </c:pt>
                <c:pt idx="180">
                  <c:v>8.9999999999999929</c:v>
                </c:pt>
                <c:pt idx="181">
                  <c:v>9.0499999999999936</c:v>
                </c:pt>
                <c:pt idx="182">
                  <c:v>9.0999999999999943</c:v>
                </c:pt>
                <c:pt idx="183">
                  <c:v>9.149999999999995</c:v>
                </c:pt>
                <c:pt idx="184">
                  <c:v>9.1999999999999957</c:v>
                </c:pt>
                <c:pt idx="185">
                  <c:v>9.2499999999999964</c:v>
                </c:pt>
                <c:pt idx="186">
                  <c:v>9.2999999999999972</c:v>
                </c:pt>
                <c:pt idx="187">
                  <c:v>9.3499999999999979</c:v>
                </c:pt>
                <c:pt idx="188">
                  <c:v>9.3999999999999986</c:v>
                </c:pt>
                <c:pt idx="189">
                  <c:v>9.4499999999999993</c:v>
                </c:pt>
                <c:pt idx="190">
                  <c:v>9.5</c:v>
                </c:pt>
                <c:pt idx="191">
                  <c:v>9.5500000000000007</c:v>
                </c:pt>
                <c:pt idx="192">
                  <c:v>9.6000000000000014</c:v>
                </c:pt>
                <c:pt idx="193">
                  <c:v>9.6500000000000021</c:v>
                </c:pt>
                <c:pt idx="194">
                  <c:v>9.7000000000000028</c:v>
                </c:pt>
                <c:pt idx="195">
                  <c:v>9.7500000000000036</c:v>
                </c:pt>
                <c:pt idx="196">
                  <c:v>9.8000000000000043</c:v>
                </c:pt>
                <c:pt idx="197">
                  <c:v>9.850000000000005</c:v>
                </c:pt>
                <c:pt idx="198">
                  <c:v>9.9000000000000057</c:v>
                </c:pt>
                <c:pt idx="199">
                  <c:v>9.9500000000000064</c:v>
                </c:pt>
                <c:pt idx="200">
                  <c:v>10.000000000000007</c:v>
                </c:pt>
                <c:pt idx="201">
                  <c:v>10.050000000000008</c:v>
                </c:pt>
                <c:pt idx="202">
                  <c:v>10.100000000000009</c:v>
                </c:pt>
                <c:pt idx="203">
                  <c:v>10.150000000000009</c:v>
                </c:pt>
                <c:pt idx="204">
                  <c:v>10.20000000000001</c:v>
                </c:pt>
                <c:pt idx="205">
                  <c:v>10.250000000000011</c:v>
                </c:pt>
                <c:pt idx="206">
                  <c:v>10.300000000000011</c:v>
                </c:pt>
                <c:pt idx="207">
                  <c:v>10.350000000000012</c:v>
                </c:pt>
                <c:pt idx="208">
                  <c:v>10.400000000000013</c:v>
                </c:pt>
                <c:pt idx="209">
                  <c:v>10.450000000000014</c:v>
                </c:pt>
                <c:pt idx="210">
                  <c:v>10.500000000000014</c:v>
                </c:pt>
                <c:pt idx="211">
                  <c:v>10.550000000000015</c:v>
                </c:pt>
                <c:pt idx="212">
                  <c:v>10.600000000000016</c:v>
                </c:pt>
                <c:pt idx="213">
                  <c:v>10.650000000000016</c:v>
                </c:pt>
                <c:pt idx="214">
                  <c:v>10.700000000000017</c:v>
                </c:pt>
                <c:pt idx="215">
                  <c:v>10.750000000000018</c:v>
                </c:pt>
                <c:pt idx="216">
                  <c:v>10.800000000000018</c:v>
                </c:pt>
                <c:pt idx="217">
                  <c:v>10.850000000000019</c:v>
                </c:pt>
                <c:pt idx="218">
                  <c:v>10.90000000000002</c:v>
                </c:pt>
                <c:pt idx="219">
                  <c:v>10.950000000000021</c:v>
                </c:pt>
              </c:numCache>
            </c:numRef>
          </c:xVal>
          <c:yVal>
            <c:numRef>
              <c:f>LSFET!$B$16:$B$235</c:f>
              <c:numCache>
                <c:formatCode>0.00</c:formatCode>
                <c:ptCount val="220"/>
                <c:pt idx="0">
                  <c:v>85</c:v>
                </c:pt>
                <c:pt idx="1">
                  <c:v>87.498578280844171</c:v>
                </c:pt>
                <c:pt idx="2">
                  <c:v>88.327458080171795</c:v>
                </c:pt>
                <c:pt idx="3">
                  <c:v>88.868924212448775</c:v>
                </c:pt>
                <c:pt idx="4">
                  <c:v>89.271191229437264</c:v>
                </c:pt>
                <c:pt idx="5">
                  <c:v>89.593773410675951</c:v>
                </c:pt>
                <c:pt idx="6">
                  <c:v>89.8634594120538</c:v>
                </c:pt>
                <c:pt idx="7">
                  <c:v>90.094149279090075</c:v>
                </c:pt>
                <c:pt idx="8">
                  <c:v>90.294259300702507</c:v>
                </c:pt>
                <c:pt idx="9">
                  <c:v>90.469579048319019</c:v>
                </c:pt>
                <c:pt idx="10">
                  <c:v>90.624439721132205</c:v>
                </c:pt>
                <c:pt idx="11">
                  <c:v>90.762239360560443</c:v>
                </c:pt>
                <c:pt idx="12">
                  <c:v>90.885712025471278</c:v>
                </c:pt>
                <c:pt idx="13">
                  <c:v>90.99708720155823</c:v>
                </c:pt>
                <c:pt idx="14">
                  <c:v>91.098196677093455</c:v>
                </c:pt>
                <c:pt idx="15">
                  <c:v>91.190552616240979</c:v>
                </c:pt>
                <c:pt idx="16">
                  <c:v>91.275407591841372</c:v>
                </c:pt>
                <c:pt idx="17">
                  <c:v>91.353802079691249</c:v>
                </c:pt>
                <c:pt idx="18">
                  <c:v>91.426602623093288</c:v>
                </c:pt>
                <c:pt idx="19">
                  <c:v>91.494532769808231</c:v>
                </c:pt>
                <c:pt idx="20">
                  <c:v>91.558198280493983</c:v>
                </c:pt>
                <c:pt idx="21">
                  <c:v>91.552010576638963</c:v>
                </c:pt>
                <c:pt idx="22">
                  <c:v>91.564117766529719</c:v>
                </c:pt>
                <c:pt idx="23">
                  <c:v>91.584564853762714</c:v>
                </c:pt>
                <c:pt idx="24">
                  <c:v>91.609167837485799</c:v>
                </c:pt>
                <c:pt idx="25">
                  <c:v>91.63593610525281</c:v>
                </c:pt>
                <c:pt idx="26">
                  <c:v>91.663829155666562</c:v>
                </c:pt>
                <c:pt idx="27">
                  <c:v>91.692258704208314</c:v>
                </c:pt>
                <c:pt idx="28">
                  <c:v>91.720869456713444</c:v>
                </c:pt>
                <c:pt idx="29">
                  <c:v>91.749434392157625</c:v>
                </c:pt>
                <c:pt idx="30">
                  <c:v>91.77780143075455</c:v>
                </c:pt>
                <c:pt idx="31">
                  <c:v>91.80586485342296</c:v>
                </c:pt>
                <c:pt idx="32">
                  <c:v>91.833549281621544</c:v>
                </c:pt>
                <c:pt idx="33">
                  <c:v>91.860800281449784</c:v>
                </c:pt>
                <c:pt idx="34">
                  <c:v>91.887578574733865</c:v>
                </c:pt>
                <c:pt idx="35">
                  <c:v>91.913856277381768</c:v>
                </c:pt>
                <c:pt idx="36">
                  <c:v>91.939614319077137</c:v>
                </c:pt>
                <c:pt idx="37">
                  <c:v>91.964840581730513</c:v>
                </c:pt>
                <c:pt idx="38">
                  <c:v>91.989528497660572</c:v>
                </c:pt>
                <c:pt idx="39">
                  <c:v>92.013675958059608</c:v>
                </c:pt>
                <c:pt idx="40">
                  <c:v>92.037284442163909</c:v>
                </c:pt>
                <c:pt idx="41">
                  <c:v>92.060358310871422</c:v>
                </c:pt>
                <c:pt idx="42">
                  <c:v>92.082904227569273</c:v>
                </c:pt>
                <c:pt idx="43">
                  <c:v>92.104930680164074</c:v>
                </c:pt>
                <c:pt idx="44">
                  <c:v>92.126447585229982</c:v>
                </c:pt>
                <c:pt idx="45">
                  <c:v>92.147465959678726</c:v>
                </c:pt>
                <c:pt idx="46">
                  <c:v>92.167997648427416</c:v>
                </c:pt>
                <c:pt idx="47">
                  <c:v>92.1880550987552</c:v>
                </c:pt>
                <c:pt idx="48">
                  <c:v>92.207651173710104</c:v>
                </c:pt>
                <c:pt idx="49">
                  <c:v>92.22679899823261</c:v>
                </c:pt>
                <c:pt idx="50">
                  <c:v>92.245511832710278</c:v>
                </c:pt>
                <c:pt idx="51">
                  <c:v>92.263802969533714</c:v>
                </c:pt>
                <c:pt idx="52">
                  <c:v>92.281685648932225</c:v>
                </c:pt>
                <c:pt idx="53">
                  <c:v>92.299172990958496</c:v>
                </c:pt>
                <c:pt idx="54">
                  <c:v>92.316277940986282</c:v>
                </c:pt>
                <c:pt idx="55">
                  <c:v>92.333013226501237</c:v>
                </c:pt>
                <c:pt idx="56">
                  <c:v>92.349391323315814</c:v>
                </c:pt>
                <c:pt idx="57">
                  <c:v>92.365424429634274</c:v>
                </c:pt>
                <c:pt idx="58">
                  <c:v>92.381124446643213</c:v>
                </c:pt>
                <c:pt idx="59">
                  <c:v>92.396502964513488</c:v>
                </c:pt>
                <c:pt idx="60">
                  <c:v>92.411571252876712</c:v>
                </c:pt>
                <c:pt idx="61">
                  <c:v>92.4263402549891</c:v>
                </c:pt>
                <c:pt idx="62">
                  <c:v>92.440820584922122</c:v>
                </c:pt>
                <c:pt idx="63">
                  <c:v>92.45502252722531</c:v>
                </c:pt>
                <c:pt idx="64">
                  <c:v>92.468956038596986</c:v>
                </c:pt>
                <c:pt idx="65">
                  <c:v>92.482630751173772</c:v>
                </c:pt>
                <c:pt idx="66">
                  <c:v>92.496055977113869</c:v>
                </c:pt>
                <c:pt idx="67">
                  <c:v>92.509240714202491</c:v>
                </c:pt>
                <c:pt idx="68">
                  <c:v>92.52219365225325</c:v>
                </c:pt>
                <c:pt idx="69">
                  <c:v>92.534923180117104</c:v>
                </c:pt>
                <c:pt idx="70">
                  <c:v>92.54743739314253</c:v>
                </c:pt>
                <c:pt idx="71">
                  <c:v>92.559744100957545</c:v>
                </c:pt>
                <c:pt idx="72">
                  <c:v>92.571850835466506</c:v>
                </c:pt>
                <c:pt idx="73">
                  <c:v>92.583764858973822</c:v>
                </c:pt>
                <c:pt idx="74">
                  <c:v>92.595493172362495</c:v>
                </c:pt>
                <c:pt idx="75">
                  <c:v>92.607042523268689</c:v>
                </c:pt>
                <c:pt idx="76">
                  <c:v>92.618419414204695</c:v>
                </c:pt>
                <c:pt idx="77">
                  <c:v>92.629630110591961</c:v>
                </c:pt>
                <c:pt idx="78">
                  <c:v>92.640680648673879</c:v>
                </c:pt>
                <c:pt idx="79">
                  <c:v>92.651576843283934</c:v>
                </c:pt>
                <c:pt idx="80">
                  <c:v>92.662324295451</c:v>
                </c:pt>
                <c:pt idx="81">
                  <c:v>92.672928399827342</c:v>
                </c:pt>
                <c:pt idx="82">
                  <c:v>92.683394351929167</c:v>
                </c:pt>
                <c:pt idx="83">
                  <c:v>92.693727155182245</c:v>
                </c:pt>
                <c:pt idx="84">
                  <c:v>92.703931627767986</c:v>
                </c:pt>
                <c:pt idx="85">
                  <c:v>92.714012409267156</c:v>
                </c:pt>
                <c:pt idx="86">
                  <c:v>92.723973967100321</c:v>
                </c:pt>
                <c:pt idx="87">
                  <c:v>92.733820602765462</c:v>
                </c:pt>
                <c:pt idx="88">
                  <c:v>92.74355645787432</c:v>
                </c:pt>
                <c:pt idx="89">
                  <c:v>92.753185519989771</c:v>
                </c:pt>
                <c:pt idx="90">
                  <c:v>92.762711628267596</c:v>
                </c:pt>
                <c:pt idx="91">
                  <c:v>92.772138478906243</c:v>
                </c:pt>
                <c:pt idx="92">
                  <c:v>92.781469630408736</c:v>
                </c:pt>
                <c:pt idx="93">
                  <c:v>92.79070850866124</c:v>
                </c:pt>
                <c:pt idx="94">
                  <c:v>92.799858411833085</c:v>
                </c:pt>
                <c:pt idx="95">
                  <c:v>92.808922515102878</c:v>
                </c:pt>
                <c:pt idx="96">
                  <c:v>92.817903875215976</c:v>
                </c:pt>
                <c:pt idx="97">
                  <c:v>92.826805434878196</c:v>
                </c:pt>
                <c:pt idx="98">
                  <c:v>92.835630026990856</c:v>
                </c:pt>
                <c:pt idx="99">
                  <c:v>92.844380378732154</c:v>
                </c:pt>
                <c:pt idx="100">
                  <c:v>92.853059115489899</c:v>
                </c:pt>
                <c:pt idx="101">
                  <c:v>92.861668764650574</c:v>
                </c:pt>
                <c:pt idx="102">
                  <c:v>92.870211759249443</c:v>
                </c:pt>
                <c:pt idx="103">
                  <c:v>92.878690441486526</c:v>
                </c:pt>
                <c:pt idx="104">
                  <c:v>92.887107066113131</c:v>
                </c:pt>
                <c:pt idx="105">
                  <c:v>92.89546380369336</c:v>
                </c:pt>
                <c:pt idx="106">
                  <c:v>92.903762743744991</c:v>
                </c:pt>
                <c:pt idx="107">
                  <c:v>92.912005897764274</c:v>
                </c:pt>
                <c:pt idx="108">
                  <c:v>92.920195202138316</c:v>
                </c:pt>
                <c:pt idx="109">
                  <c:v>92.928332520949638</c:v>
                </c:pt>
                <c:pt idx="110">
                  <c:v>92.936419648676406</c:v>
                </c:pt>
                <c:pt idx="111">
                  <c:v>92.944458312792307</c:v>
                </c:pt>
                <c:pt idx="112">
                  <c:v>92.952450176269707</c:v>
                </c:pt>
                <c:pt idx="113">
                  <c:v>92.960396839989542</c:v>
                </c:pt>
                <c:pt idx="114">
                  <c:v>92.968299845061537</c:v>
                </c:pt>
                <c:pt idx="115">
                  <c:v>92.976160675057912</c:v>
                </c:pt>
                <c:pt idx="116">
                  <c:v>92.98398075816371</c:v>
                </c:pt>
                <c:pt idx="117">
                  <c:v>92.991761469247066</c:v>
                </c:pt>
                <c:pt idx="118">
                  <c:v>92.999504131852078</c:v>
                </c:pt>
                <c:pt idx="119">
                  <c:v>93.007210020117427</c:v>
                </c:pt>
                <c:pt idx="120">
                  <c:v>93.014880360623323</c:v>
                </c:pt>
                <c:pt idx="121">
                  <c:v>93.022516334169367</c:v>
                </c:pt>
                <c:pt idx="122">
                  <c:v>93.030119077486233</c:v>
                </c:pt>
                <c:pt idx="123">
                  <c:v>93.037689684883233</c:v>
                </c:pt>
                <c:pt idx="124">
                  <c:v>93.045229209834375</c:v>
                </c:pt>
                <c:pt idx="125">
                  <c:v>93.052738666505206</c:v>
                </c:pt>
                <c:pt idx="126">
                  <c:v>93.060219031222559</c:v>
                </c:pt>
                <c:pt idx="127">
                  <c:v>93.06767124388935</c:v>
                </c:pt>
                <c:pt idx="128">
                  <c:v>93.075096209346555</c:v>
                </c:pt>
                <c:pt idx="129">
                  <c:v>93.082494798684195</c:v>
                </c:pt>
                <c:pt idx="130">
                  <c:v>93.089867850503438</c:v>
                </c:pt>
                <c:pt idx="131">
                  <c:v>93.097216172131382</c:v>
                </c:pt>
                <c:pt idx="132">
                  <c:v>93.104540540790509</c:v>
                </c:pt>
                <c:pt idx="133">
                  <c:v>93.111841704724426</c:v>
                </c:pt>
                <c:pt idx="134">
                  <c:v>93.11912038428143</c:v>
                </c:pt>
                <c:pt idx="135">
                  <c:v>93.126377272957711</c:v>
                </c:pt>
                <c:pt idx="136">
                  <c:v>93.133613038401322</c:v>
                </c:pt>
                <c:pt idx="137">
                  <c:v>93.140828323378884</c:v>
                </c:pt>
                <c:pt idx="138">
                  <c:v>93.148023746705917</c:v>
                </c:pt>
                <c:pt idx="139">
                  <c:v>93.155199904142492</c:v>
                </c:pt>
                <c:pt idx="140">
                  <c:v>93.162357369255375</c:v>
                </c:pt>
                <c:pt idx="141">
                  <c:v>93.169496694247968</c:v>
                </c:pt>
                <c:pt idx="142">
                  <c:v>93.176618410759062</c:v>
                </c:pt>
                <c:pt idx="143">
                  <c:v>93.183723030631995</c:v>
                </c:pt>
                <c:pt idx="144">
                  <c:v>93.190811046654744</c:v>
                </c:pt>
                <c:pt idx="145">
                  <c:v>93.197882933272567</c:v>
                </c:pt>
                <c:pt idx="146">
                  <c:v>93.204939147273905</c:v>
                </c:pt>
                <c:pt idx="147">
                  <c:v>93.211980128450591</c:v>
                </c:pt>
                <c:pt idx="148">
                  <c:v>93.219006300233502</c:v>
                </c:pt>
                <c:pt idx="149">
                  <c:v>93.226018070304306</c:v>
                </c:pt>
                <c:pt idx="150">
                  <c:v>93.233015831184375</c:v>
                </c:pt>
                <c:pt idx="151">
                  <c:v>93.239999960801725</c:v>
                </c:pt>
                <c:pt idx="152">
                  <c:v>93.246970823036719</c:v>
                </c:pt>
                <c:pt idx="153">
                  <c:v>93.253928768247306</c:v>
                </c:pt>
                <c:pt idx="154">
                  <c:v>93.260874133774749</c:v>
                </c:pt>
                <c:pt idx="155">
                  <c:v>93.267807244430259</c:v>
                </c:pt>
                <c:pt idx="156">
                  <c:v>93.27472841296364</c:v>
                </c:pt>
                <c:pt idx="157">
                  <c:v>93.281637940514244</c:v>
                </c:pt>
                <c:pt idx="158">
                  <c:v>93.288536117045126</c:v>
                </c:pt>
                <c:pt idx="159">
                  <c:v>93.29542322176097</c:v>
                </c:pt>
                <c:pt idx="160">
                  <c:v>93.302299523510356</c:v>
                </c:pt>
                <c:pt idx="161">
                  <c:v>93.309165281173037</c:v>
                </c:pt>
                <c:pt idx="162">
                  <c:v>93.316020744032613</c:v>
                </c:pt>
                <c:pt idx="163">
                  <c:v>93.322866152135475</c:v>
                </c:pt>
                <c:pt idx="164">
                  <c:v>93.329701736636082</c:v>
                </c:pt>
                <c:pt idx="165">
                  <c:v>93.336527720129538</c:v>
                </c:pt>
                <c:pt idx="166">
                  <c:v>93.343344316971553</c:v>
                </c:pt>
                <c:pt idx="167">
                  <c:v>93.350151733586614</c:v>
                </c:pt>
                <c:pt idx="168">
                  <c:v>93.35695016876447</c:v>
                </c:pt>
                <c:pt idx="169">
                  <c:v>93.363739813945656</c:v>
                </c:pt>
                <c:pt idx="170">
                  <c:v>93.370520853496231</c:v>
                </c:pt>
                <c:pt idx="171">
                  <c:v>93.37729346497234</c:v>
                </c:pt>
                <c:pt idx="172">
                  <c:v>93.384057819374817</c:v>
                </c:pt>
                <c:pt idx="173">
                  <c:v>93.390814081394282</c:v>
                </c:pt>
                <c:pt idx="174">
                  <c:v>93.397562409647094</c:v>
                </c:pt>
                <c:pt idx="175">
                  <c:v>93.404302956902427</c:v>
                </c:pt>
                <c:pt idx="176">
                  <c:v>93.411035870300964</c:v>
                </c:pt>
                <c:pt idx="177">
                  <c:v>93.417761291565256</c:v>
                </c:pt>
                <c:pt idx="178">
                  <c:v>93.42447935720233</c:v>
                </c:pt>
                <c:pt idx="179">
                  <c:v>93.431190198698687</c:v>
                </c:pt>
                <c:pt idx="180">
                  <c:v>93.43789394270803</c:v>
                </c:pt>
                <c:pt idx="181">
                  <c:v>93.444590711231896</c:v>
                </c:pt>
                <c:pt idx="182">
                  <c:v>93.451280621793643</c:v>
                </c:pt>
                <c:pt idx="183">
                  <c:v>93.45796378760582</c:v>
                </c:pt>
                <c:pt idx="184">
                  <c:v>93.46464031773138</c:v>
                </c:pt>
                <c:pt idx="185">
                  <c:v>93.471310317238775</c:v>
                </c:pt>
                <c:pt idx="186">
                  <c:v>93.477973887351297</c:v>
                </c:pt>
                <c:pt idx="187">
                  <c:v>93.48463112559088</c:v>
                </c:pt>
                <c:pt idx="188">
                  <c:v>93.491282125916371</c:v>
                </c:pt>
                <c:pt idx="189">
                  <c:v>93.497926978856825</c:v>
                </c:pt>
                <c:pt idx="190">
                  <c:v>93.504565771639705</c:v>
                </c:pt>
                <c:pt idx="191">
                  <c:v>93.51119858831423</c:v>
                </c:pt>
                <c:pt idx="192">
                  <c:v>93.517825509870278</c:v>
                </c:pt>
                <c:pt idx="193">
                  <c:v>93.524446614352698</c:v>
                </c:pt>
                <c:pt idx="194">
                  <c:v>93.531061976971415</c:v>
                </c:pt>
                <c:pt idx="195">
                  <c:v>93.537671670207402</c:v>
                </c:pt>
                <c:pt idx="196">
                  <c:v>93.544275763914641</c:v>
                </c:pt>
                <c:pt idx="197">
                  <c:v>93.550874325418377</c:v>
                </c:pt>
                <c:pt idx="198">
                  <c:v>93.557467419609623</c:v>
                </c:pt>
                <c:pt idx="199">
                  <c:v>93.564055109036133</c:v>
                </c:pt>
                <c:pt idx="200">
                  <c:v>93.570637453989974</c:v>
                </c:pt>
                <c:pt idx="201">
                  <c:v>91.150129754144132</c:v>
                </c:pt>
                <c:pt idx="202">
                  <c:v>90.374467794883813</c:v>
                </c:pt>
                <c:pt idx="203">
                  <c:v>89.874225156784547</c:v>
                </c:pt>
                <c:pt idx="204">
                  <c:v>89.506007905970492</c:v>
                </c:pt>
                <c:pt idx="205">
                  <c:v>89.212693565778778</c:v>
                </c:pt>
                <c:pt idx="206">
                  <c:v>88.968824472151567</c:v>
                </c:pt>
                <c:pt idx="207">
                  <c:v>88.761317515039465</c:v>
                </c:pt>
                <c:pt idx="208">
                  <c:v>88.582300238332252</c:v>
                </c:pt>
                <c:pt idx="209">
                  <c:v>88.426369590771699</c:v>
                </c:pt>
                <c:pt idx="210">
                  <c:v>88.289483459623725</c:v>
                </c:pt>
                <c:pt idx="211">
                  <c:v>88.16846843415243</c:v>
                </c:pt>
                <c:pt idx="212">
                  <c:v>88.06076987839694</c:v>
                </c:pt>
                <c:pt idx="213">
                  <c:v>87.964304418009135</c:v>
                </c:pt>
                <c:pt idx="214">
                  <c:v>87.877360850180693</c:v>
                </c:pt>
                <c:pt idx="215">
                  <c:v>87.798527454177517</c:v>
                </c:pt>
                <c:pt idx="216">
                  <c:v>87.726635869958358</c:v>
                </c:pt>
                <c:pt idx="217">
                  <c:v>87.66071656445024</c:v>
                </c:pt>
                <c:pt idx="218">
                  <c:v>87.599962980021374</c:v>
                </c:pt>
                <c:pt idx="219">
                  <c:v>87.543702446961106</c:v>
                </c:pt>
              </c:numCache>
            </c:numRef>
          </c:yVal>
          <c:smooth val="1"/>
          <c:extLst>
            <c:ext xmlns:c16="http://schemas.microsoft.com/office/drawing/2014/chart" uri="{C3380CC4-5D6E-409C-BE32-E72D297353CC}">
              <c16:uniqueId val="{00000002-2F7C-4A8B-A904-4D576947405A}"/>
            </c:ext>
          </c:extLst>
        </c:ser>
        <c:ser>
          <c:idx val="1"/>
          <c:order val="2"/>
          <c:tx>
            <c:v>Average</c:v>
          </c:tx>
          <c:spPr>
            <a:ln w="38100"/>
          </c:spPr>
          <c:marker>
            <c:symbol val="none"/>
          </c:marker>
          <c:xVal>
            <c:numRef>
              <c:f>Average!$A$2:$A$221</c:f>
              <c:numCache>
                <c:formatCode>0.00E+00</c:formatCode>
                <c:ptCount val="220"/>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pt idx="72">
                  <c:v>3.5999999999999952</c:v>
                </c:pt>
                <c:pt idx="73">
                  <c:v>3.649999999999995</c:v>
                </c:pt>
                <c:pt idx="74">
                  <c:v>3.6999999999999948</c:v>
                </c:pt>
                <c:pt idx="75">
                  <c:v>3.7499999999999947</c:v>
                </c:pt>
                <c:pt idx="76">
                  <c:v>3.7999999999999945</c:v>
                </c:pt>
                <c:pt idx="77">
                  <c:v>3.8499999999999943</c:v>
                </c:pt>
                <c:pt idx="78">
                  <c:v>3.8999999999999941</c:v>
                </c:pt>
                <c:pt idx="79">
                  <c:v>3.949999999999994</c:v>
                </c:pt>
                <c:pt idx="80">
                  <c:v>3.9999999999999938</c:v>
                </c:pt>
                <c:pt idx="81">
                  <c:v>4.0499999999999936</c:v>
                </c:pt>
                <c:pt idx="82">
                  <c:v>4.0999999999999934</c:v>
                </c:pt>
                <c:pt idx="83">
                  <c:v>4.1499999999999932</c:v>
                </c:pt>
                <c:pt idx="84">
                  <c:v>4.1999999999999931</c:v>
                </c:pt>
                <c:pt idx="85">
                  <c:v>4.2499999999999929</c:v>
                </c:pt>
                <c:pt idx="86">
                  <c:v>4.2999999999999927</c:v>
                </c:pt>
                <c:pt idx="87">
                  <c:v>4.3499999999999925</c:v>
                </c:pt>
                <c:pt idx="88">
                  <c:v>4.3999999999999924</c:v>
                </c:pt>
                <c:pt idx="89">
                  <c:v>4.4499999999999922</c:v>
                </c:pt>
                <c:pt idx="90">
                  <c:v>4.499999999999992</c:v>
                </c:pt>
                <c:pt idx="91">
                  <c:v>4.5499999999999918</c:v>
                </c:pt>
                <c:pt idx="92">
                  <c:v>4.5999999999999917</c:v>
                </c:pt>
                <c:pt idx="93">
                  <c:v>4.6499999999999915</c:v>
                </c:pt>
                <c:pt idx="94">
                  <c:v>4.6999999999999913</c:v>
                </c:pt>
                <c:pt idx="95">
                  <c:v>4.7499999999999911</c:v>
                </c:pt>
                <c:pt idx="96">
                  <c:v>4.7999999999999909</c:v>
                </c:pt>
                <c:pt idx="97">
                  <c:v>4.8499999999999908</c:v>
                </c:pt>
                <c:pt idx="98">
                  <c:v>4.8999999999999906</c:v>
                </c:pt>
                <c:pt idx="99">
                  <c:v>4.9499999999999904</c:v>
                </c:pt>
                <c:pt idx="100">
                  <c:v>4.9999999999999902</c:v>
                </c:pt>
                <c:pt idx="101">
                  <c:v>5.0499999999999901</c:v>
                </c:pt>
                <c:pt idx="102">
                  <c:v>5.0999999999999899</c:v>
                </c:pt>
                <c:pt idx="103">
                  <c:v>5.1499999999999897</c:v>
                </c:pt>
                <c:pt idx="104">
                  <c:v>5.1999999999999895</c:v>
                </c:pt>
                <c:pt idx="105">
                  <c:v>5.2499999999999893</c:v>
                </c:pt>
                <c:pt idx="106">
                  <c:v>5.2999999999999892</c:v>
                </c:pt>
                <c:pt idx="107">
                  <c:v>5.349999999999989</c:v>
                </c:pt>
                <c:pt idx="108">
                  <c:v>5.3999999999999888</c:v>
                </c:pt>
                <c:pt idx="109">
                  <c:v>5.4499999999999886</c:v>
                </c:pt>
                <c:pt idx="110">
                  <c:v>5.4999999999999885</c:v>
                </c:pt>
                <c:pt idx="111">
                  <c:v>5.5499999999999883</c:v>
                </c:pt>
                <c:pt idx="112">
                  <c:v>5.5999999999999881</c:v>
                </c:pt>
                <c:pt idx="113">
                  <c:v>5.6499999999999879</c:v>
                </c:pt>
                <c:pt idx="114">
                  <c:v>5.6999999999999877</c:v>
                </c:pt>
                <c:pt idx="115">
                  <c:v>5.7499999999999876</c:v>
                </c:pt>
                <c:pt idx="116">
                  <c:v>5.7999999999999874</c:v>
                </c:pt>
                <c:pt idx="117">
                  <c:v>5.8499999999999872</c:v>
                </c:pt>
                <c:pt idx="118">
                  <c:v>5.899999999999987</c:v>
                </c:pt>
                <c:pt idx="119">
                  <c:v>5.9499999999999869</c:v>
                </c:pt>
                <c:pt idx="120">
                  <c:v>5.9999999999999867</c:v>
                </c:pt>
                <c:pt idx="121">
                  <c:v>6.0499999999999865</c:v>
                </c:pt>
                <c:pt idx="122">
                  <c:v>6.0999999999999863</c:v>
                </c:pt>
                <c:pt idx="123">
                  <c:v>6.1499999999999861</c:v>
                </c:pt>
                <c:pt idx="124">
                  <c:v>6.199999999999986</c:v>
                </c:pt>
                <c:pt idx="125">
                  <c:v>6.2499999999999858</c:v>
                </c:pt>
                <c:pt idx="126">
                  <c:v>6.2999999999999856</c:v>
                </c:pt>
                <c:pt idx="127">
                  <c:v>6.3499999999999854</c:v>
                </c:pt>
                <c:pt idx="128">
                  <c:v>6.3999999999999853</c:v>
                </c:pt>
                <c:pt idx="129">
                  <c:v>6.4499999999999851</c:v>
                </c:pt>
                <c:pt idx="130">
                  <c:v>6.4999999999999849</c:v>
                </c:pt>
                <c:pt idx="131">
                  <c:v>6.5499999999999847</c:v>
                </c:pt>
                <c:pt idx="132">
                  <c:v>6.5999999999999845</c:v>
                </c:pt>
                <c:pt idx="133">
                  <c:v>6.6499999999999844</c:v>
                </c:pt>
                <c:pt idx="134">
                  <c:v>6.6999999999999842</c:v>
                </c:pt>
                <c:pt idx="135">
                  <c:v>6.749999999999984</c:v>
                </c:pt>
                <c:pt idx="136">
                  <c:v>6.7999999999999838</c:v>
                </c:pt>
                <c:pt idx="137">
                  <c:v>6.8499999999999837</c:v>
                </c:pt>
                <c:pt idx="138">
                  <c:v>6.8999999999999835</c:v>
                </c:pt>
                <c:pt idx="139">
                  <c:v>6.9499999999999833</c:v>
                </c:pt>
                <c:pt idx="140">
                  <c:v>6.9999999999999831</c:v>
                </c:pt>
                <c:pt idx="141">
                  <c:v>7.0499999999999829</c:v>
                </c:pt>
                <c:pt idx="142">
                  <c:v>7.0999999999999828</c:v>
                </c:pt>
                <c:pt idx="143">
                  <c:v>7.1499999999999826</c:v>
                </c:pt>
                <c:pt idx="144">
                  <c:v>7.1999999999999824</c:v>
                </c:pt>
                <c:pt idx="145">
                  <c:v>7.2499999999999822</c:v>
                </c:pt>
                <c:pt idx="146">
                  <c:v>7.2999999999999821</c:v>
                </c:pt>
                <c:pt idx="147">
                  <c:v>7.3499999999999819</c:v>
                </c:pt>
                <c:pt idx="148">
                  <c:v>7.3999999999999817</c:v>
                </c:pt>
                <c:pt idx="149">
                  <c:v>7.4499999999999815</c:v>
                </c:pt>
                <c:pt idx="150">
                  <c:v>7.4999999999999813</c:v>
                </c:pt>
                <c:pt idx="151">
                  <c:v>7.5499999999999812</c:v>
                </c:pt>
                <c:pt idx="152">
                  <c:v>7.599999999999981</c:v>
                </c:pt>
                <c:pt idx="153">
                  <c:v>7.6499999999999808</c:v>
                </c:pt>
                <c:pt idx="154">
                  <c:v>7.6999999999999806</c:v>
                </c:pt>
                <c:pt idx="155">
                  <c:v>7.7499999999999805</c:v>
                </c:pt>
                <c:pt idx="156">
                  <c:v>7.7999999999999803</c:v>
                </c:pt>
                <c:pt idx="157">
                  <c:v>7.8499999999999801</c:v>
                </c:pt>
                <c:pt idx="158">
                  <c:v>7.8999999999999799</c:v>
                </c:pt>
                <c:pt idx="159">
                  <c:v>7.9499999999999797</c:v>
                </c:pt>
                <c:pt idx="160">
                  <c:v>7.9999999999999796</c:v>
                </c:pt>
                <c:pt idx="161">
                  <c:v>8.0499999999999794</c:v>
                </c:pt>
                <c:pt idx="162">
                  <c:v>8.0999999999999801</c:v>
                </c:pt>
                <c:pt idx="163">
                  <c:v>8.1499999999999808</c:v>
                </c:pt>
                <c:pt idx="164">
                  <c:v>8.1999999999999815</c:v>
                </c:pt>
                <c:pt idx="165">
                  <c:v>8.2499999999999822</c:v>
                </c:pt>
                <c:pt idx="166">
                  <c:v>8.2999999999999829</c:v>
                </c:pt>
                <c:pt idx="167">
                  <c:v>8.3499999999999837</c:v>
                </c:pt>
                <c:pt idx="168">
                  <c:v>8.3999999999999844</c:v>
                </c:pt>
                <c:pt idx="169">
                  <c:v>8.4499999999999851</c:v>
                </c:pt>
                <c:pt idx="170">
                  <c:v>8.4999999999999858</c:v>
                </c:pt>
                <c:pt idx="171">
                  <c:v>8.5499999999999865</c:v>
                </c:pt>
                <c:pt idx="172">
                  <c:v>8.5999999999999872</c:v>
                </c:pt>
                <c:pt idx="173">
                  <c:v>8.6499999999999879</c:v>
                </c:pt>
                <c:pt idx="174">
                  <c:v>8.6999999999999886</c:v>
                </c:pt>
                <c:pt idx="175">
                  <c:v>8.7499999999999893</c:v>
                </c:pt>
                <c:pt idx="176">
                  <c:v>8.7999999999999901</c:v>
                </c:pt>
                <c:pt idx="177">
                  <c:v>8.8499999999999908</c:v>
                </c:pt>
                <c:pt idx="178">
                  <c:v>8.8999999999999915</c:v>
                </c:pt>
                <c:pt idx="179">
                  <c:v>8.9499999999999922</c:v>
                </c:pt>
                <c:pt idx="180">
                  <c:v>8.9999999999999929</c:v>
                </c:pt>
                <c:pt idx="181">
                  <c:v>9.0499999999999936</c:v>
                </c:pt>
                <c:pt idx="182">
                  <c:v>9.0999999999999943</c:v>
                </c:pt>
                <c:pt idx="183">
                  <c:v>9.149999999999995</c:v>
                </c:pt>
                <c:pt idx="184">
                  <c:v>9.1999999999999957</c:v>
                </c:pt>
                <c:pt idx="185">
                  <c:v>9.2499999999999964</c:v>
                </c:pt>
                <c:pt idx="186">
                  <c:v>9.2999999999999972</c:v>
                </c:pt>
                <c:pt idx="187">
                  <c:v>9.3499999999999979</c:v>
                </c:pt>
                <c:pt idx="188">
                  <c:v>9.3999999999999986</c:v>
                </c:pt>
                <c:pt idx="189">
                  <c:v>9.4499999999999993</c:v>
                </c:pt>
                <c:pt idx="190">
                  <c:v>9.5</c:v>
                </c:pt>
                <c:pt idx="191">
                  <c:v>9.5500000000000007</c:v>
                </c:pt>
                <c:pt idx="192">
                  <c:v>9.6000000000000014</c:v>
                </c:pt>
                <c:pt idx="193">
                  <c:v>9.6500000000000021</c:v>
                </c:pt>
                <c:pt idx="194">
                  <c:v>9.7000000000000028</c:v>
                </c:pt>
                <c:pt idx="195">
                  <c:v>9.7500000000000036</c:v>
                </c:pt>
                <c:pt idx="196">
                  <c:v>9.8000000000000043</c:v>
                </c:pt>
                <c:pt idx="197">
                  <c:v>9.850000000000005</c:v>
                </c:pt>
                <c:pt idx="198">
                  <c:v>9.9000000000000057</c:v>
                </c:pt>
                <c:pt idx="199">
                  <c:v>9.9500000000000064</c:v>
                </c:pt>
                <c:pt idx="200">
                  <c:v>10.000000000000007</c:v>
                </c:pt>
                <c:pt idx="201">
                  <c:v>10.050000000000008</c:v>
                </c:pt>
                <c:pt idx="202">
                  <c:v>10.100000000000009</c:v>
                </c:pt>
                <c:pt idx="203">
                  <c:v>10.150000000000009</c:v>
                </c:pt>
                <c:pt idx="204">
                  <c:v>10.20000000000001</c:v>
                </c:pt>
                <c:pt idx="205">
                  <c:v>10.250000000000011</c:v>
                </c:pt>
                <c:pt idx="206">
                  <c:v>10.300000000000011</c:v>
                </c:pt>
                <c:pt idx="207">
                  <c:v>10.350000000000012</c:v>
                </c:pt>
                <c:pt idx="208">
                  <c:v>10.400000000000013</c:v>
                </c:pt>
                <c:pt idx="209">
                  <c:v>10.450000000000014</c:v>
                </c:pt>
                <c:pt idx="210">
                  <c:v>10.500000000000014</c:v>
                </c:pt>
                <c:pt idx="211">
                  <c:v>10.550000000000015</c:v>
                </c:pt>
                <c:pt idx="212">
                  <c:v>10.600000000000016</c:v>
                </c:pt>
                <c:pt idx="213">
                  <c:v>10.650000000000016</c:v>
                </c:pt>
                <c:pt idx="214">
                  <c:v>10.700000000000017</c:v>
                </c:pt>
                <c:pt idx="215">
                  <c:v>10.750000000000018</c:v>
                </c:pt>
                <c:pt idx="216">
                  <c:v>10.800000000000018</c:v>
                </c:pt>
                <c:pt idx="217">
                  <c:v>10.850000000000019</c:v>
                </c:pt>
                <c:pt idx="218">
                  <c:v>10.90000000000002</c:v>
                </c:pt>
                <c:pt idx="219">
                  <c:v>10.950000000000021</c:v>
                </c:pt>
              </c:numCache>
            </c:numRef>
          </c:xVal>
          <c:yVal>
            <c:numRef>
              <c:f>Average!$B$2:$B$221</c:f>
              <c:numCache>
                <c:formatCode>0.00</c:formatCode>
                <c:ptCount val="220"/>
                <c:pt idx="0">
                  <c:v>85</c:v>
                </c:pt>
                <c:pt idx="1">
                  <c:v>86.84204877135619</c:v>
                </c:pt>
                <c:pt idx="2">
                  <c:v>87.592859258319265</c:v>
                </c:pt>
                <c:pt idx="3">
                  <c:v>88.11295613260134</c:v>
                </c:pt>
                <c:pt idx="4">
                  <c:v>88.512051439013149</c:v>
                </c:pt>
                <c:pt idx="5">
                  <c:v>88.836786629431117</c:v>
                </c:pt>
                <c:pt idx="6">
                  <c:v>89.110021995931817</c:v>
                </c:pt>
                <c:pt idx="7">
                  <c:v>89.344607842342128</c:v>
                </c:pt>
                <c:pt idx="8">
                  <c:v>89.548724386130345</c:v>
                </c:pt>
                <c:pt idx="9">
                  <c:v>89.728106277083754</c:v>
                </c:pt>
                <c:pt idx="10">
                  <c:v>89.88704745569035</c:v>
                </c:pt>
                <c:pt idx="11">
                  <c:v>90.028900019959792</c:v>
                </c:pt>
                <c:pt idx="12">
                  <c:v>90.156348816451299</c:v>
                </c:pt>
                <c:pt idx="13">
                  <c:v>90.271578676916306</c:v>
                </c:pt>
                <c:pt idx="14">
                  <c:v>90.376385647001626</c:v>
                </c:pt>
                <c:pt idx="15">
                  <c:v>90.472256242869179</c:v>
                </c:pt>
                <c:pt idx="16">
                  <c:v>90.560426810617557</c:v>
                </c:pt>
                <c:pt idx="17">
                  <c:v>90.641929530050533</c:v>
                </c:pt>
                <c:pt idx="18">
                  <c:v>90.717628890178105</c:v>
                </c:pt>
                <c:pt idx="19">
                  <c:v>90.788251047773628</c:v>
                </c:pt>
                <c:pt idx="20">
                  <c:v>90.85440769249476</c:v>
                </c:pt>
                <c:pt idx="21">
                  <c:v>90.79872834659794</c:v>
                </c:pt>
                <c:pt idx="22">
                  <c:v>90.80557182018579</c:v>
                </c:pt>
                <c:pt idx="23">
                  <c:v>90.823439859425946</c:v>
                </c:pt>
                <c:pt idx="24">
                  <c:v>90.846506538171468</c:v>
                </c:pt>
                <c:pt idx="25">
                  <c:v>90.872325923714612</c:v>
                </c:pt>
                <c:pt idx="26">
                  <c:v>90.899633791541589</c:v>
                </c:pt>
                <c:pt idx="27">
                  <c:v>90.927709786860817</c:v>
                </c:pt>
                <c:pt idx="28">
                  <c:v>90.956116951609602</c:v>
                </c:pt>
                <c:pt idx="29">
                  <c:v>90.984576062636506</c:v>
                </c:pt>
                <c:pt idx="30">
                  <c:v>91.012900405817888</c:v>
                </c:pt>
                <c:pt idx="31">
                  <c:v>91.040960444187249</c:v>
                </c:pt>
                <c:pt idx="32">
                  <c:v>91.068663946253281</c:v>
                </c:pt>
                <c:pt idx="33">
                  <c:v>91.095944334044461</c:v>
                </c:pt>
                <c:pt idx="34">
                  <c:v>91.122753512634034</c:v>
                </c:pt>
                <c:pt idx="35">
                  <c:v>91.149057215158791</c:v>
                </c:pt>
                <c:pt idx="36">
                  <c:v>91.1748318122672</c:v>
                </c:pt>
                <c:pt idx="37">
                  <c:v>91.20006201334985</c:v>
                </c:pt>
                <c:pt idx="38">
                  <c:v>91.224739139792035</c:v>
                </c:pt>
                <c:pt idx="39">
                  <c:v>91.248859785762974</c:v>
                </c:pt>
                <c:pt idx="40">
                  <c:v>91.272424755545131</c:v>
                </c:pt>
                <c:pt idx="41">
                  <c:v>91.295438207196781</c:v>
                </c:pt>
                <c:pt idx="42">
                  <c:v>91.317906955657321</c:v>
                </c:pt>
                <c:pt idx="43">
                  <c:v>91.33983990226497</c:v>
                </c:pt>
                <c:pt idx="44">
                  <c:v>91.3612475662961</c:v>
                </c:pt>
                <c:pt idx="45">
                  <c:v>91.382141699820977</c:v>
                </c:pt>
                <c:pt idx="46">
                  <c:v>91.402534971116893</c:v>
                </c:pt>
                <c:pt idx="47">
                  <c:v>91.422440704760021</c:v>
                </c:pt>
                <c:pt idx="48">
                  <c:v>91.441872668705287</c:v>
                </c:pt>
                <c:pt idx="49">
                  <c:v>91.460844900378618</c:v>
                </c:pt>
                <c:pt idx="50">
                  <c:v>91.47937156518006</c:v>
                </c:pt>
                <c:pt idx="51">
                  <c:v>91.497466841915298</c:v>
                </c:pt>
                <c:pt idx="52">
                  <c:v>91.515144830591069</c:v>
                </c:pt>
                <c:pt idx="53">
                  <c:v>91.532419478771132</c:v>
                </c:pt>
                <c:pt idx="54">
                  <c:v>91.549304523320274</c:v>
                </c:pt>
                <c:pt idx="55">
                  <c:v>91.565813444889869</c:v>
                </c:pt>
                <c:pt idx="56">
                  <c:v>91.581959432937097</c:v>
                </c:pt>
                <c:pt idx="57">
                  <c:v>91.597755359435922</c:v>
                </c:pt>
                <c:pt idx="58">
                  <c:v>91.613213759744085</c:v>
                </c:pt>
                <c:pt idx="59">
                  <c:v>91.628346819345438</c:v>
                </c:pt>
                <c:pt idx="60">
                  <c:v>91.643166365401214</c:v>
                </c:pt>
                <c:pt idx="61">
                  <c:v>91.657683862221404</c:v>
                </c:pt>
                <c:pt idx="62">
                  <c:v>91.671910409917672</c:v>
                </c:pt>
                <c:pt idx="63">
                  <c:v>91.685856745622715</c:v>
                </c:pt>
                <c:pt idx="64">
                  <c:v>91.699533246765981</c:v>
                </c:pt>
                <c:pt idx="65">
                  <c:v>91.712949935982067</c:v>
                </c:pt>
                <c:pt idx="66">
                  <c:v>91.726116487301084</c:v>
                </c:pt>
                <c:pt idx="67">
                  <c:v>91.739042233330395</c:v>
                </c:pt>
                <c:pt idx="68">
                  <c:v>91.75173617318859</c:v>
                </c:pt>
                <c:pt idx="69">
                  <c:v>91.764206980993549</c:v>
                </c:pt>
                <c:pt idx="70">
                  <c:v>91.776463014742788</c:v>
                </c:pt>
                <c:pt idx="71">
                  <c:v>91.788512325452785</c:v>
                </c:pt>
                <c:pt idx="72">
                  <c:v>91.800362666448862</c:v>
                </c:pt>
                <c:pt idx="73">
                  <c:v>91.812021502717215</c:v>
                </c:pt>
                <c:pt idx="74">
                  <c:v>91.823496020247831</c:v>
                </c:pt>
                <c:pt idx="75">
                  <c:v>91.834793135311003</c:v>
                </c:pt>
                <c:pt idx="76">
                  <c:v>91.845919503621587</c:v>
                </c:pt>
                <c:pt idx="77">
                  <c:v>91.856881529355064</c:v>
                </c:pt>
                <c:pt idx="78">
                  <c:v>91.867685373987641</c:v>
                </c:pt>
                <c:pt idx="79">
                  <c:v>91.87833696493847</c:v>
                </c:pt>
                <c:pt idx="80">
                  <c:v>91.888842003998548</c:v>
                </c:pt>
                <c:pt idx="81">
                  <c:v>91.899205975534372</c:v>
                </c:pt>
                <c:pt idx="82">
                  <c:v>91.909434154458879</c:v>
                </c:pt>
                <c:pt idx="83">
                  <c:v>91.919531613964651</c:v>
                </c:pt>
                <c:pt idx="84">
                  <c:v>91.929503233017101</c:v>
                </c:pt>
                <c:pt idx="85">
                  <c:v>91.939353703607338</c:v>
                </c:pt>
                <c:pt idx="86">
                  <c:v>91.949087537765649</c:v>
                </c:pt>
                <c:pt idx="87">
                  <c:v>91.9587090743386</c:v>
                </c:pt>
                <c:pt idx="88">
                  <c:v>91.968222485532692</c:v>
                </c:pt>
                <c:pt idx="89">
                  <c:v>91.977631783229299</c:v>
                </c:pt>
                <c:pt idx="90">
                  <c:v>91.986940825075521</c:v>
                </c:pt>
                <c:pt idx="91">
                  <c:v>91.996153320356456</c:v>
                </c:pt>
                <c:pt idx="92">
                  <c:v>92.005272835654551</c:v>
                </c:pt>
                <c:pt idx="93">
                  <c:v>92.014302800301991</c:v>
                </c:pt>
                <c:pt idx="94">
                  <c:v>92.02324651163201</c:v>
                </c:pt>
                <c:pt idx="95">
                  <c:v>92.032107140035635</c:v>
                </c:pt>
                <c:pt idx="96">
                  <c:v>92.040887733829635</c:v>
                </c:pt>
                <c:pt idx="97">
                  <c:v>92.04959122394223</c:v>
                </c:pt>
                <c:pt idx="98">
                  <c:v>92.058220428422374</c:v>
                </c:pt>
                <c:pt idx="99">
                  <c:v>92.066778056778787</c:v>
                </c:pt>
                <c:pt idx="100">
                  <c:v>92.075266714154594</c:v>
                </c:pt>
                <c:pt idx="101">
                  <c:v>92.083688905343536</c:v>
                </c:pt>
                <c:pt idx="102">
                  <c:v>92.092047038653149</c:v>
                </c:pt>
                <c:pt idx="103">
                  <c:v>92.100343429620665</c:v>
                </c:pt>
                <c:pt idx="104">
                  <c:v>92.108580304586923</c:v>
                </c:pt>
                <c:pt idx="105">
                  <c:v>92.116759804133636</c:v>
                </c:pt>
                <c:pt idx="106">
                  <c:v>92.124883986388681</c:v>
                </c:pt>
                <c:pt idx="107">
                  <c:v>92.13295483020498</c:v>
                </c:pt>
                <c:pt idx="108">
                  <c:v>92.140974238216984</c:v>
                </c:pt>
                <c:pt idx="109">
                  <c:v>92.148944039780019</c:v>
                </c:pt>
                <c:pt idx="110">
                  <c:v>92.156865993796316</c:v>
                </c:pt>
                <c:pt idx="111">
                  <c:v>92.164741791432647</c:v>
                </c:pt>
                <c:pt idx="112">
                  <c:v>92.172573058732937</c:v>
                </c:pt>
                <c:pt idx="113">
                  <c:v>92.180361359130615</c:v>
                </c:pt>
                <c:pt idx="114">
                  <c:v>92.188108195863975</c:v>
                </c:pt>
                <c:pt idx="115">
                  <c:v>92.195815014298489</c:v>
                </c:pt>
                <c:pt idx="116">
                  <c:v>92.203483204159568</c:v>
                </c:pt>
                <c:pt idx="117">
                  <c:v>92.211114101679229</c:v>
                </c:pt>
                <c:pt idx="118">
                  <c:v>92.218708991660066</c:v>
                </c:pt>
                <c:pt idx="119">
                  <c:v>92.226269109459366</c:v>
                </c:pt>
                <c:pt idx="120">
                  <c:v>92.233795642897007</c:v>
                </c:pt>
                <c:pt idx="121">
                  <c:v>92.241289734089293</c:v>
                </c:pt>
                <c:pt idx="122">
                  <c:v>92.248752481212506</c:v>
                </c:pt>
                <c:pt idx="123">
                  <c:v>92.256184940197983</c:v>
                </c:pt>
                <c:pt idx="124">
                  <c:v>92.263588126362038</c:v>
                </c:pt>
                <c:pt idx="125">
                  <c:v>92.270963015972825</c:v>
                </c:pt>
                <c:pt idx="126">
                  <c:v>92.278310547756774</c:v>
                </c:pt>
                <c:pt idx="127">
                  <c:v>92.285631624346863</c:v>
                </c:pt>
                <c:pt idx="128">
                  <c:v>92.292927113675006</c:v>
                </c:pt>
                <c:pt idx="129">
                  <c:v>92.300197850310582</c:v>
                </c:pt>
                <c:pt idx="130">
                  <c:v>92.307444636747505</c:v>
                </c:pt>
                <c:pt idx="131">
                  <c:v>92.314668244641354</c:v>
                </c:pt>
                <c:pt idx="132">
                  <c:v>92.321869415998918</c:v>
                </c:pt>
                <c:pt idx="133">
                  <c:v>92.329048864321791</c:v>
                </c:pt>
                <c:pt idx="134">
                  <c:v>92.336207275705746</c:v>
                </c:pt>
                <c:pt idx="135">
                  <c:v>92.343345309897785</c:v>
                </c:pt>
                <c:pt idx="136">
                  <c:v>92.350463601312214</c:v>
                </c:pt>
                <c:pt idx="137">
                  <c:v>92.357562760007724</c:v>
                </c:pt>
                <c:pt idx="138">
                  <c:v>92.364643372626574</c:v>
                </c:pt>
                <c:pt idx="139">
                  <c:v>92.371706003297589</c:v>
                </c:pt>
                <c:pt idx="140">
                  <c:v>92.378751194504233</c:v>
                </c:pt>
                <c:pt idx="141">
                  <c:v>92.385779467919406</c:v>
                </c:pt>
                <c:pt idx="142">
                  <c:v>92.392791325207639</c:v>
                </c:pt>
                <c:pt idx="143">
                  <c:v>92.399787248796756</c:v>
                </c:pt>
                <c:pt idx="144">
                  <c:v>92.406767702619348</c:v>
                </c:pt>
                <c:pt idx="145">
                  <c:v>92.413733132825968</c:v>
                </c:pt>
                <c:pt idx="146">
                  <c:v>92.42068396847057</c:v>
                </c:pt>
                <c:pt idx="147">
                  <c:v>92.42762062216967</c:v>
                </c:pt>
                <c:pt idx="148">
                  <c:v>92.434543490735905</c:v>
                </c:pt>
                <c:pt idx="149">
                  <c:v>92.441452955787256</c:v>
                </c:pt>
                <c:pt idx="150">
                  <c:v>92.448349384332744</c:v>
                </c:pt>
                <c:pt idx="151">
                  <c:v>92.455233129335539</c:v>
                </c:pt>
                <c:pt idx="152">
                  <c:v>92.462104530254265</c:v>
                </c:pt>
                <c:pt idx="153">
                  <c:v>92.468963913563471</c:v>
                </c:pt>
                <c:pt idx="154">
                  <c:v>92.475811593254136</c:v>
                </c:pt>
                <c:pt idx="155">
                  <c:v>92.482647871314597</c:v>
                </c:pt>
                <c:pt idx="156">
                  <c:v>92.489473038193196</c:v>
                </c:pt>
                <c:pt idx="157">
                  <c:v>92.496287373242922</c:v>
                </c:pt>
                <c:pt idx="158">
                  <c:v>92.503091145148971</c:v>
                </c:pt>
                <c:pt idx="159">
                  <c:v>92.509884612339732</c:v>
                </c:pt>
                <c:pt idx="160">
                  <c:v>92.51666802338201</c:v>
                </c:pt>
                <c:pt idx="161">
                  <c:v>92.523441617361016</c:v>
                </c:pt>
                <c:pt idx="162">
                  <c:v>92.530205624245582</c:v>
                </c:pt>
                <c:pt idx="163">
                  <c:v>92.536960265239344</c:v>
                </c:pt>
                <c:pt idx="164">
                  <c:v>92.543705753118545</c:v>
                </c:pt>
                <c:pt idx="165">
                  <c:v>92.550442292556482</c:v>
                </c:pt>
                <c:pt idx="166">
                  <c:v>92.557170080435753</c:v>
                </c:pt>
                <c:pt idx="167">
                  <c:v>92.563889306148269</c:v>
                </c:pt>
                <c:pt idx="168">
                  <c:v>92.570600151883809</c:v>
                </c:pt>
                <c:pt idx="169">
                  <c:v>92.577302792907417</c:v>
                </c:pt>
                <c:pt idx="170">
                  <c:v>92.583997397825982</c:v>
                </c:pt>
                <c:pt idx="171">
                  <c:v>92.590684128844771</c:v>
                </c:pt>
                <c:pt idx="172">
                  <c:v>92.597363142013904</c:v>
                </c:pt>
                <c:pt idx="173">
                  <c:v>92.604034587465335</c:v>
                </c:pt>
                <c:pt idx="174">
                  <c:v>92.610698609640792</c:v>
                </c:pt>
                <c:pt idx="175">
                  <c:v>92.617355347510824</c:v>
                </c:pt>
                <c:pt idx="176">
                  <c:v>92.624004934785489</c:v>
                </c:pt>
                <c:pt idx="177">
                  <c:v>92.630647500116851</c:v>
                </c:pt>
                <c:pt idx="178">
                  <c:v>92.637283167293702</c:v>
                </c:pt>
                <c:pt idx="179">
                  <c:v>92.643912055428814</c:v>
                </c:pt>
                <c:pt idx="180">
                  <c:v>92.650534279138895</c:v>
                </c:pt>
                <c:pt idx="181">
                  <c:v>92.657149948717688</c:v>
                </c:pt>
                <c:pt idx="182">
                  <c:v>92.663759170302328</c:v>
                </c:pt>
                <c:pt idx="183">
                  <c:v>92.670362046033375</c:v>
                </c:pt>
                <c:pt idx="184">
                  <c:v>92.676958674208592</c:v>
                </c:pt>
                <c:pt idx="185">
                  <c:v>92.683549149430831</c:v>
                </c:pt>
                <c:pt idx="186">
                  <c:v>92.690133562750219</c:v>
                </c:pt>
                <c:pt idx="187">
                  <c:v>92.696712001800918</c:v>
                </c:pt>
                <c:pt idx="188">
                  <c:v>92.703284550932509</c:v>
                </c:pt>
                <c:pt idx="189">
                  <c:v>92.709851291336392</c:v>
                </c:pt>
                <c:pt idx="190">
                  <c:v>92.71641230116731</c:v>
                </c:pt>
                <c:pt idx="191">
                  <c:v>92.72296765566017</c:v>
                </c:pt>
                <c:pt idx="192">
                  <c:v>92.729517427242328</c:v>
                </c:pt>
                <c:pt idx="193">
                  <c:v>92.736061685641658</c:v>
                </c:pt>
                <c:pt idx="194">
                  <c:v>92.742600497990381</c:v>
                </c:pt>
                <c:pt idx="195">
                  <c:v>92.749133928924834</c:v>
                </c:pt>
                <c:pt idx="196">
                  <c:v>92.755662040681528</c:v>
                </c:pt>
                <c:pt idx="197">
                  <c:v>92.762184893189428</c:v>
                </c:pt>
                <c:pt idx="198">
                  <c:v>92.768702544158714</c:v>
                </c:pt>
                <c:pt idx="199">
                  <c:v>92.775215049166093</c:v>
                </c:pt>
                <c:pt idx="200">
                  <c:v>92.781722461736791</c:v>
                </c:pt>
                <c:pt idx="201">
                  <c:v>91.069211279610215</c:v>
                </c:pt>
                <c:pt idx="202">
                  <c:v>90.378914292397837</c:v>
                </c:pt>
                <c:pt idx="203">
                  <c:v>89.904528102628262</c:v>
                </c:pt>
                <c:pt idx="204">
                  <c:v>89.542775867182172</c:v>
                </c:pt>
                <c:pt idx="205">
                  <c:v>89.249859715537127</c:v>
                </c:pt>
                <c:pt idx="206">
                  <c:v>89.004481676387798</c:v>
                </c:pt>
                <c:pt idx="207">
                  <c:v>88.794751031372442</c:v>
                </c:pt>
                <c:pt idx="208">
                  <c:v>88.613123679514516</c:v>
                </c:pt>
                <c:pt idx="209">
                  <c:v>88.454313571201268</c:v>
                </c:pt>
                <c:pt idx="210">
                  <c:v>88.314359521208743</c:v>
                </c:pt>
                <c:pt idx="211">
                  <c:v>88.190166138836858</c:v>
                </c:pt>
                <c:pt idx="212">
                  <c:v>88.079252423981814</c:v>
                </c:pt>
                <c:pt idx="213">
                  <c:v>87.979598757030189</c:v>
                </c:pt>
                <c:pt idx="214">
                  <c:v>87.889544896787214</c:v>
                </c:pt>
                <c:pt idx="215">
                  <c:v>87.807717049956523</c:v>
                </c:pt>
                <c:pt idx="216">
                  <c:v>87.732973075639208</c:v>
                </c:pt>
                <c:pt idx="217">
                  <c:v>87.664359917296707</c:v>
                </c:pt>
                <c:pt idx="218">
                  <c:v>87.601079800040296</c:v>
                </c:pt>
                <c:pt idx="219">
                  <c:v>87.54246300145283</c:v>
                </c:pt>
              </c:numCache>
            </c:numRef>
          </c:yVal>
          <c:smooth val="1"/>
          <c:extLst>
            <c:ext xmlns:c16="http://schemas.microsoft.com/office/drawing/2014/chart" uri="{C3380CC4-5D6E-409C-BE32-E72D297353CC}">
              <c16:uniqueId val="{00000000-29F2-47DC-A9D8-E7AF7570926C}"/>
            </c:ext>
          </c:extLst>
        </c:ser>
        <c:dLbls>
          <c:showLegendKey val="0"/>
          <c:showVal val="0"/>
          <c:showCatName val="0"/>
          <c:showSerName val="0"/>
          <c:showPercent val="0"/>
          <c:showBubbleSize val="0"/>
        </c:dLbls>
        <c:axId val="83362560"/>
        <c:axId val="83364864"/>
      </c:scatterChart>
      <c:scatterChart>
        <c:scatterStyle val="smoothMarker"/>
        <c:varyColors val="0"/>
        <c:ser>
          <c:idx val="4"/>
          <c:order val="3"/>
          <c:tx>
            <c:v>ILOAD [A]</c:v>
          </c:tx>
          <c:spPr>
            <a:ln w="12700">
              <a:solidFill>
                <a:schemeClr val="tx1"/>
              </a:solidFill>
              <a:prstDash val="solid"/>
            </a:ln>
          </c:spPr>
          <c:marker>
            <c:symbol val="none"/>
          </c:marker>
          <c:xVal>
            <c:numRef>
              <c:f>Average!$A$2:$A$221</c:f>
              <c:numCache>
                <c:formatCode>0.00E+00</c:formatCode>
                <c:ptCount val="220"/>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pt idx="72">
                  <c:v>3.5999999999999952</c:v>
                </c:pt>
                <c:pt idx="73">
                  <c:v>3.649999999999995</c:v>
                </c:pt>
                <c:pt idx="74">
                  <c:v>3.6999999999999948</c:v>
                </c:pt>
                <c:pt idx="75">
                  <c:v>3.7499999999999947</c:v>
                </c:pt>
                <c:pt idx="76">
                  <c:v>3.7999999999999945</c:v>
                </c:pt>
                <c:pt idx="77">
                  <c:v>3.8499999999999943</c:v>
                </c:pt>
                <c:pt idx="78">
                  <c:v>3.8999999999999941</c:v>
                </c:pt>
                <c:pt idx="79">
                  <c:v>3.949999999999994</c:v>
                </c:pt>
                <c:pt idx="80">
                  <c:v>3.9999999999999938</c:v>
                </c:pt>
                <c:pt idx="81">
                  <c:v>4.0499999999999936</c:v>
                </c:pt>
                <c:pt idx="82">
                  <c:v>4.0999999999999934</c:v>
                </c:pt>
                <c:pt idx="83">
                  <c:v>4.1499999999999932</c:v>
                </c:pt>
                <c:pt idx="84">
                  <c:v>4.1999999999999931</c:v>
                </c:pt>
                <c:pt idx="85">
                  <c:v>4.2499999999999929</c:v>
                </c:pt>
                <c:pt idx="86">
                  <c:v>4.2999999999999927</c:v>
                </c:pt>
                <c:pt idx="87">
                  <c:v>4.3499999999999925</c:v>
                </c:pt>
                <c:pt idx="88">
                  <c:v>4.3999999999999924</c:v>
                </c:pt>
                <c:pt idx="89">
                  <c:v>4.4499999999999922</c:v>
                </c:pt>
                <c:pt idx="90">
                  <c:v>4.499999999999992</c:v>
                </c:pt>
                <c:pt idx="91">
                  <c:v>4.5499999999999918</c:v>
                </c:pt>
                <c:pt idx="92">
                  <c:v>4.5999999999999917</c:v>
                </c:pt>
                <c:pt idx="93">
                  <c:v>4.6499999999999915</c:v>
                </c:pt>
                <c:pt idx="94">
                  <c:v>4.6999999999999913</c:v>
                </c:pt>
                <c:pt idx="95">
                  <c:v>4.7499999999999911</c:v>
                </c:pt>
                <c:pt idx="96">
                  <c:v>4.7999999999999909</c:v>
                </c:pt>
                <c:pt idx="97">
                  <c:v>4.8499999999999908</c:v>
                </c:pt>
                <c:pt idx="98">
                  <c:v>4.8999999999999906</c:v>
                </c:pt>
                <c:pt idx="99">
                  <c:v>4.9499999999999904</c:v>
                </c:pt>
                <c:pt idx="100">
                  <c:v>4.9999999999999902</c:v>
                </c:pt>
                <c:pt idx="101">
                  <c:v>5.0499999999999901</c:v>
                </c:pt>
                <c:pt idx="102">
                  <c:v>5.0999999999999899</c:v>
                </c:pt>
                <c:pt idx="103">
                  <c:v>5.1499999999999897</c:v>
                </c:pt>
                <c:pt idx="104">
                  <c:v>5.1999999999999895</c:v>
                </c:pt>
                <c:pt idx="105">
                  <c:v>5.2499999999999893</c:v>
                </c:pt>
                <c:pt idx="106">
                  <c:v>5.2999999999999892</c:v>
                </c:pt>
                <c:pt idx="107">
                  <c:v>5.349999999999989</c:v>
                </c:pt>
                <c:pt idx="108">
                  <c:v>5.3999999999999888</c:v>
                </c:pt>
                <c:pt idx="109">
                  <c:v>5.4499999999999886</c:v>
                </c:pt>
                <c:pt idx="110">
                  <c:v>5.4999999999999885</c:v>
                </c:pt>
                <c:pt idx="111">
                  <c:v>5.5499999999999883</c:v>
                </c:pt>
                <c:pt idx="112">
                  <c:v>5.5999999999999881</c:v>
                </c:pt>
                <c:pt idx="113">
                  <c:v>5.6499999999999879</c:v>
                </c:pt>
                <c:pt idx="114">
                  <c:v>5.6999999999999877</c:v>
                </c:pt>
                <c:pt idx="115">
                  <c:v>5.7499999999999876</c:v>
                </c:pt>
                <c:pt idx="116">
                  <c:v>5.7999999999999874</c:v>
                </c:pt>
                <c:pt idx="117">
                  <c:v>5.8499999999999872</c:v>
                </c:pt>
                <c:pt idx="118">
                  <c:v>5.899999999999987</c:v>
                </c:pt>
                <c:pt idx="119">
                  <c:v>5.9499999999999869</c:v>
                </c:pt>
                <c:pt idx="120">
                  <c:v>5.9999999999999867</c:v>
                </c:pt>
                <c:pt idx="121">
                  <c:v>6.0499999999999865</c:v>
                </c:pt>
                <c:pt idx="122">
                  <c:v>6.0999999999999863</c:v>
                </c:pt>
                <c:pt idx="123">
                  <c:v>6.1499999999999861</c:v>
                </c:pt>
                <c:pt idx="124">
                  <c:v>6.199999999999986</c:v>
                </c:pt>
                <c:pt idx="125">
                  <c:v>6.2499999999999858</c:v>
                </c:pt>
                <c:pt idx="126">
                  <c:v>6.2999999999999856</c:v>
                </c:pt>
                <c:pt idx="127">
                  <c:v>6.3499999999999854</c:v>
                </c:pt>
                <c:pt idx="128">
                  <c:v>6.3999999999999853</c:v>
                </c:pt>
                <c:pt idx="129">
                  <c:v>6.4499999999999851</c:v>
                </c:pt>
                <c:pt idx="130">
                  <c:v>6.4999999999999849</c:v>
                </c:pt>
                <c:pt idx="131">
                  <c:v>6.5499999999999847</c:v>
                </c:pt>
                <c:pt idx="132">
                  <c:v>6.5999999999999845</c:v>
                </c:pt>
                <c:pt idx="133">
                  <c:v>6.6499999999999844</c:v>
                </c:pt>
                <c:pt idx="134">
                  <c:v>6.6999999999999842</c:v>
                </c:pt>
                <c:pt idx="135">
                  <c:v>6.749999999999984</c:v>
                </c:pt>
                <c:pt idx="136">
                  <c:v>6.7999999999999838</c:v>
                </c:pt>
                <c:pt idx="137">
                  <c:v>6.8499999999999837</c:v>
                </c:pt>
                <c:pt idx="138">
                  <c:v>6.8999999999999835</c:v>
                </c:pt>
                <c:pt idx="139">
                  <c:v>6.9499999999999833</c:v>
                </c:pt>
                <c:pt idx="140">
                  <c:v>6.9999999999999831</c:v>
                </c:pt>
                <c:pt idx="141">
                  <c:v>7.0499999999999829</c:v>
                </c:pt>
                <c:pt idx="142">
                  <c:v>7.0999999999999828</c:v>
                </c:pt>
                <c:pt idx="143">
                  <c:v>7.1499999999999826</c:v>
                </c:pt>
                <c:pt idx="144">
                  <c:v>7.1999999999999824</c:v>
                </c:pt>
                <c:pt idx="145">
                  <c:v>7.2499999999999822</c:v>
                </c:pt>
                <c:pt idx="146">
                  <c:v>7.2999999999999821</c:v>
                </c:pt>
                <c:pt idx="147">
                  <c:v>7.3499999999999819</c:v>
                </c:pt>
                <c:pt idx="148">
                  <c:v>7.3999999999999817</c:v>
                </c:pt>
                <c:pt idx="149">
                  <c:v>7.4499999999999815</c:v>
                </c:pt>
                <c:pt idx="150">
                  <c:v>7.4999999999999813</c:v>
                </c:pt>
                <c:pt idx="151">
                  <c:v>7.5499999999999812</c:v>
                </c:pt>
                <c:pt idx="152">
                  <c:v>7.599999999999981</c:v>
                </c:pt>
                <c:pt idx="153">
                  <c:v>7.6499999999999808</c:v>
                </c:pt>
                <c:pt idx="154">
                  <c:v>7.6999999999999806</c:v>
                </c:pt>
                <c:pt idx="155">
                  <c:v>7.7499999999999805</c:v>
                </c:pt>
                <c:pt idx="156">
                  <c:v>7.7999999999999803</c:v>
                </c:pt>
                <c:pt idx="157">
                  <c:v>7.8499999999999801</c:v>
                </c:pt>
                <c:pt idx="158">
                  <c:v>7.8999999999999799</c:v>
                </c:pt>
                <c:pt idx="159">
                  <c:v>7.9499999999999797</c:v>
                </c:pt>
                <c:pt idx="160">
                  <c:v>7.9999999999999796</c:v>
                </c:pt>
                <c:pt idx="161">
                  <c:v>8.0499999999999794</c:v>
                </c:pt>
                <c:pt idx="162">
                  <c:v>8.0999999999999801</c:v>
                </c:pt>
                <c:pt idx="163">
                  <c:v>8.1499999999999808</c:v>
                </c:pt>
                <c:pt idx="164">
                  <c:v>8.1999999999999815</c:v>
                </c:pt>
                <c:pt idx="165">
                  <c:v>8.2499999999999822</c:v>
                </c:pt>
                <c:pt idx="166">
                  <c:v>8.2999999999999829</c:v>
                </c:pt>
                <c:pt idx="167">
                  <c:v>8.3499999999999837</c:v>
                </c:pt>
                <c:pt idx="168">
                  <c:v>8.3999999999999844</c:v>
                </c:pt>
                <c:pt idx="169">
                  <c:v>8.4499999999999851</c:v>
                </c:pt>
                <c:pt idx="170">
                  <c:v>8.4999999999999858</c:v>
                </c:pt>
                <c:pt idx="171">
                  <c:v>8.5499999999999865</c:v>
                </c:pt>
                <c:pt idx="172">
                  <c:v>8.5999999999999872</c:v>
                </c:pt>
                <c:pt idx="173">
                  <c:v>8.6499999999999879</c:v>
                </c:pt>
                <c:pt idx="174">
                  <c:v>8.6999999999999886</c:v>
                </c:pt>
                <c:pt idx="175">
                  <c:v>8.7499999999999893</c:v>
                </c:pt>
                <c:pt idx="176">
                  <c:v>8.7999999999999901</c:v>
                </c:pt>
                <c:pt idx="177">
                  <c:v>8.8499999999999908</c:v>
                </c:pt>
                <c:pt idx="178">
                  <c:v>8.8999999999999915</c:v>
                </c:pt>
                <c:pt idx="179">
                  <c:v>8.9499999999999922</c:v>
                </c:pt>
                <c:pt idx="180">
                  <c:v>8.9999999999999929</c:v>
                </c:pt>
                <c:pt idx="181">
                  <c:v>9.0499999999999936</c:v>
                </c:pt>
                <c:pt idx="182">
                  <c:v>9.0999999999999943</c:v>
                </c:pt>
                <c:pt idx="183">
                  <c:v>9.149999999999995</c:v>
                </c:pt>
                <c:pt idx="184">
                  <c:v>9.1999999999999957</c:v>
                </c:pt>
                <c:pt idx="185">
                  <c:v>9.2499999999999964</c:v>
                </c:pt>
                <c:pt idx="186">
                  <c:v>9.2999999999999972</c:v>
                </c:pt>
                <c:pt idx="187">
                  <c:v>9.3499999999999979</c:v>
                </c:pt>
                <c:pt idx="188">
                  <c:v>9.3999999999999986</c:v>
                </c:pt>
                <c:pt idx="189">
                  <c:v>9.4499999999999993</c:v>
                </c:pt>
                <c:pt idx="190">
                  <c:v>9.5</c:v>
                </c:pt>
                <c:pt idx="191">
                  <c:v>9.5500000000000007</c:v>
                </c:pt>
                <c:pt idx="192">
                  <c:v>9.6000000000000014</c:v>
                </c:pt>
                <c:pt idx="193">
                  <c:v>9.6500000000000021</c:v>
                </c:pt>
                <c:pt idx="194">
                  <c:v>9.7000000000000028</c:v>
                </c:pt>
                <c:pt idx="195">
                  <c:v>9.7500000000000036</c:v>
                </c:pt>
                <c:pt idx="196">
                  <c:v>9.8000000000000043</c:v>
                </c:pt>
                <c:pt idx="197">
                  <c:v>9.850000000000005</c:v>
                </c:pt>
                <c:pt idx="198">
                  <c:v>9.9000000000000057</c:v>
                </c:pt>
                <c:pt idx="199">
                  <c:v>9.9500000000000064</c:v>
                </c:pt>
                <c:pt idx="200">
                  <c:v>10.000000000000007</c:v>
                </c:pt>
                <c:pt idx="201">
                  <c:v>10.050000000000008</c:v>
                </c:pt>
                <c:pt idx="202">
                  <c:v>10.100000000000009</c:v>
                </c:pt>
                <c:pt idx="203">
                  <c:v>10.150000000000009</c:v>
                </c:pt>
                <c:pt idx="204">
                  <c:v>10.20000000000001</c:v>
                </c:pt>
                <c:pt idx="205">
                  <c:v>10.250000000000011</c:v>
                </c:pt>
                <c:pt idx="206">
                  <c:v>10.300000000000011</c:v>
                </c:pt>
                <c:pt idx="207">
                  <c:v>10.350000000000012</c:v>
                </c:pt>
                <c:pt idx="208">
                  <c:v>10.400000000000013</c:v>
                </c:pt>
                <c:pt idx="209">
                  <c:v>10.450000000000014</c:v>
                </c:pt>
                <c:pt idx="210">
                  <c:v>10.500000000000014</c:v>
                </c:pt>
                <c:pt idx="211">
                  <c:v>10.550000000000015</c:v>
                </c:pt>
                <c:pt idx="212">
                  <c:v>10.600000000000016</c:v>
                </c:pt>
                <c:pt idx="213">
                  <c:v>10.650000000000016</c:v>
                </c:pt>
                <c:pt idx="214">
                  <c:v>10.700000000000017</c:v>
                </c:pt>
                <c:pt idx="215">
                  <c:v>10.750000000000018</c:v>
                </c:pt>
                <c:pt idx="216">
                  <c:v>10.800000000000018</c:v>
                </c:pt>
                <c:pt idx="217">
                  <c:v>10.850000000000019</c:v>
                </c:pt>
                <c:pt idx="218">
                  <c:v>10.90000000000002</c:v>
                </c:pt>
                <c:pt idx="219">
                  <c:v>10.950000000000021</c:v>
                </c:pt>
              </c:numCache>
            </c:numRef>
          </c:xVal>
          <c:yVal>
            <c:numRef>
              <c:f>Average!$D$2:$D$221</c:f>
              <c:numCache>
                <c:formatCode>0.00</c:formatCode>
                <c:ptCount val="2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yVal>
          <c:smooth val="1"/>
          <c:extLst>
            <c:ext xmlns:c16="http://schemas.microsoft.com/office/drawing/2014/chart" uri="{C3380CC4-5D6E-409C-BE32-E72D297353CC}">
              <c16:uniqueId val="{00000000-E6B1-4472-BD49-B1A079077AD6}"/>
            </c:ext>
          </c:extLst>
        </c:ser>
        <c:dLbls>
          <c:showLegendKey val="0"/>
          <c:showVal val="0"/>
          <c:showCatName val="0"/>
          <c:showSerName val="0"/>
          <c:showPercent val="0"/>
          <c:showBubbleSize val="0"/>
        </c:dLbls>
        <c:axId val="2067550640"/>
        <c:axId val="2067551056"/>
      </c:scatterChart>
      <c:valAx>
        <c:axId val="83362560"/>
        <c:scaling>
          <c:orientation val="minMax"/>
        </c:scaling>
        <c:delete val="0"/>
        <c:axPos val="b"/>
        <c:majorGridlines>
          <c:spPr>
            <a:ln>
              <a:solidFill>
                <a:schemeClr val="bg1">
                  <a:lumMod val="95000"/>
                </a:schemeClr>
              </a:solidFill>
            </a:ln>
          </c:spPr>
        </c:majorGridlines>
        <c:minorGridlines>
          <c:spPr>
            <a:ln>
              <a:noFill/>
            </a:ln>
          </c:spPr>
        </c:minorGridlines>
        <c:title>
          <c:tx>
            <c:rich>
              <a:bodyPr/>
              <a:lstStyle/>
              <a:p>
                <a:pPr>
                  <a:defRPr sz="1100"/>
                </a:pPr>
                <a:r>
                  <a:rPr lang="en-US" sz="1100"/>
                  <a:t>Time (s)</a:t>
                </a:r>
              </a:p>
            </c:rich>
          </c:tx>
          <c:overlay val="0"/>
        </c:title>
        <c:numFmt formatCode="General" sourceLinked="0"/>
        <c:majorTickMark val="out"/>
        <c:minorTickMark val="none"/>
        <c:tickLblPos val="low"/>
        <c:txPr>
          <a:bodyPr/>
          <a:lstStyle/>
          <a:p>
            <a:pPr>
              <a:defRPr sz="1200"/>
            </a:pPr>
            <a:endParaRPr lang="en-US"/>
          </a:p>
        </c:txPr>
        <c:crossAx val="83364864"/>
        <c:crosses val="autoZero"/>
        <c:crossBetween val="midCat"/>
      </c:valAx>
      <c:valAx>
        <c:axId val="83364864"/>
        <c:scaling>
          <c:orientation val="minMax"/>
        </c:scaling>
        <c:delete val="0"/>
        <c:axPos val="l"/>
        <c:majorGridlines>
          <c:spPr>
            <a:ln>
              <a:solidFill>
                <a:schemeClr val="bg1">
                  <a:lumMod val="95000"/>
                </a:schemeClr>
              </a:solidFill>
            </a:ln>
          </c:spPr>
        </c:majorGridlines>
        <c:title>
          <c:tx>
            <c:rich>
              <a:bodyPr rot="-5400000" vert="horz"/>
              <a:lstStyle/>
              <a:p>
                <a:pPr>
                  <a:defRPr sz="1100">
                    <a:latin typeface="+mn-lt"/>
                  </a:defRPr>
                </a:pPr>
                <a:r>
                  <a:rPr lang="en-US" sz="1100">
                    <a:latin typeface="+mn-lt"/>
                  </a:rPr>
                  <a:t>Junction Temperature (°C)</a:t>
                </a:r>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362560"/>
        <c:crosses val="autoZero"/>
        <c:crossBetween val="midCat"/>
      </c:valAx>
      <c:valAx>
        <c:axId val="2067551056"/>
        <c:scaling>
          <c:orientation val="minMax"/>
        </c:scaling>
        <c:delete val="0"/>
        <c:axPos val="r"/>
        <c:title>
          <c:tx>
            <c:rich>
              <a:bodyPr/>
              <a:lstStyle/>
              <a:p>
                <a:pPr>
                  <a:defRPr sz="1100"/>
                </a:pPr>
                <a:r>
                  <a:rPr lang="en-US" sz="1100"/>
                  <a:t>ILOAD[A]</a:t>
                </a:r>
              </a:p>
            </c:rich>
          </c:tx>
          <c:overlay val="0"/>
        </c:title>
        <c:numFmt formatCode="0.00" sourceLinked="1"/>
        <c:majorTickMark val="out"/>
        <c:minorTickMark val="none"/>
        <c:tickLblPos val="nextTo"/>
        <c:crossAx val="2067550640"/>
        <c:crosses val="max"/>
        <c:crossBetween val="midCat"/>
      </c:valAx>
      <c:valAx>
        <c:axId val="2067550640"/>
        <c:scaling>
          <c:orientation val="minMax"/>
        </c:scaling>
        <c:delete val="1"/>
        <c:axPos val="b"/>
        <c:numFmt formatCode="0.00E+00" sourceLinked="1"/>
        <c:majorTickMark val="out"/>
        <c:minorTickMark val="none"/>
        <c:tickLblPos val="nextTo"/>
        <c:crossAx val="20675510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3133725</xdr:colOff>
          <xdr:row>23</xdr:row>
          <xdr:rowOff>38100</xdr:rowOff>
        </xdr:from>
        <xdr:to>
          <xdr:col>1</xdr:col>
          <xdr:colOff>7229475</xdr:colOff>
          <xdr:row>36</xdr:row>
          <xdr:rowOff>171450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22412</xdr:colOff>
      <xdr:row>11</xdr:row>
      <xdr:rowOff>119903</xdr:rowOff>
    </xdr:from>
    <xdr:to>
      <xdr:col>20</xdr:col>
      <xdr:colOff>165288</xdr:colOff>
      <xdr:row>32</xdr:row>
      <xdr:rowOff>72278</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7</xdr:row>
          <xdr:rowOff>123825</xdr:rowOff>
        </xdr:from>
        <xdr:to>
          <xdr:col>2</xdr:col>
          <xdr:colOff>5772150</xdr:colOff>
          <xdr:row>13</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523875</xdr:colOff>
      <xdr:row>12</xdr:row>
      <xdr:rowOff>152400</xdr:rowOff>
    </xdr:from>
    <xdr:to>
      <xdr:col>2</xdr:col>
      <xdr:colOff>5188651</xdr:colOff>
      <xdr:row>32</xdr:row>
      <xdr:rowOff>21524</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1285875" y="2427194"/>
          <a:ext cx="5505217" cy="3679124"/>
          <a:chOff x="1406979" y="8270422"/>
          <a:chExt cx="4439555" cy="2658811"/>
        </a:xfrm>
      </xdr:grpSpPr>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975/TI%20Drive/BSM/DRV824X/Thermal%20Modeling/JunctionTemperatureEstimator_F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270975/TI%20Drive/BSM/DRV824X/Thermal%20Modeling/JunctionTemperatureEstim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HowToUse"/>
      <sheetName val="Calculator"/>
      <sheetName val="Load Plot"/>
      <sheetName val="4L 4 X 4"/>
      <sheetName val="Design Inputs"/>
      <sheetName val="Foster_Networks"/>
      <sheetName val="HSFET 1"/>
      <sheetName val="HSFET 2"/>
      <sheetName val="LSFET 1"/>
      <sheetName val="LSFET 2"/>
      <sheetName val="Average"/>
    </sheetNames>
    <sheetDataSet>
      <sheetData sheetId="0" refreshError="1"/>
      <sheetData sheetId="1" refreshError="1"/>
      <sheetData sheetId="2" refreshError="1"/>
      <sheetData sheetId="3" refreshError="1"/>
      <sheetData sheetId="4" refreshError="1"/>
      <sheetData sheetId="5" refreshError="1"/>
      <sheetData sheetId="6">
        <row r="7">
          <cell r="G7">
            <v>1.5625407797731603</v>
          </cell>
          <cell r="H7">
            <v>0.24202162026557894</v>
          </cell>
          <cell r="K7">
            <v>1.5799515077500466</v>
          </cell>
          <cell r="L7">
            <v>0.24242101769790156</v>
          </cell>
          <cell r="O7">
            <v>1.5148541136966425</v>
          </cell>
          <cell r="P7">
            <v>0.25825200162049738</v>
          </cell>
          <cell r="S7">
            <v>1.5243631502681882</v>
          </cell>
          <cell r="T7">
            <v>0.33171718527012733</v>
          </cell>
        </row>
        <row r="8">
          <cell r="G8">
            <v>1.4602283638733952E-5</v>
          </cell>
          <cell r="H8">
            <v>0.10973432738134636</v>
          </cell>
          <cell r="K8">
            <v>1.5304305771478102E-5</v>
          </cell>
          <cell r="L8">
            <v>3.9917289994866306E-3</v>
          </cell>
          <cell r="O8">
            <v>1.5324710275839044E-5</v>
          </cell>
          <cell r="P8">
            <v>3.9701090272212308E-3</v>
          </cell>
          <cell r="S8">
            <v>1.4342175143865977E-4</v>
          </cell>
          <cell r="T8">
            <v>4.5218128920308266E-4</v>
          </cell>
        </row>
        <row r="9">
          <cell r="G9">
            <v>7.362522356399449E-4</v>
          </cell>
          <cell r="H9">
            <v>0.24909001659030186</v>
          </cell>
          <cell r="K9">
            <v>8.6772872167237692E-4</v>
          </cell>
          <cell r="L9">
            <v>7.5807688638829104E-3</v>
          </cell>
          <cell r="O9">
            <v>8.7645504158834957E-4</v>
          </cell>
          <cell r="P9">
            <v>7.6718415522424579E-3</v>
          </cell>
          <cell r="S9">
            <v>3.2400107789099615E-3</v>
          </cell>
          <cell r="T9">
            <v>2.5828301077525053E-4</v>
          </cell>
        </row>
        <row r="10">
          <cell r="G10">
            <v>1.3622177835876344E-4</v>
          </cell>
          <cell r="H10">
            <v>0.21350722347598233</v>
          </cell>
          <cell r="K10">
            <v>3.1286006379894096E-3</v>
          </cell>
          <cell r="L10">
            <v>2.8178100952982625E-4</v>
          </cell>
          <cell r="O10">
            <v>1.4241031545914124E-4</v>
          </cell>
          <cell r="P10">
            <v>6.2524541397980266E-4</v>
          </cell>
          <cell r="S10">
            <v>7.3644147670459861E-2</v>
          </cell>
          <cell r="T10">
            <v>0.80100374514081152</v>
          </cell>
        </row>
        <row r="11">
          <cell r="G11">
            <v>2.9266115849248416E-3</v>
          </cell>
          <cell r="H11">
            <v>1.1182830529743364</v>
          </cell>
          <cell r="K11">
            <v>1.0734177334442346E-2</v>
          </cell>
          <cell r="L11">
            <v>0.51785804718790662</v>
          </cell>
          <cell r="O11">
            <v>3.1267213637542553E-3</v>
          </cell>
          <cell r="P11">
            <v>2.8248259422810744E-4</v>
          </cell>
          <cell r="S11">
            <v>0.26020578803764732</v>
          </cell>
          <cell r="T11">
            <v>2.4942767498635576</v>
          </cell>
        </row>
        <row r="12">
          <cell r="G12">
            <v>1.0930530550333941E-2</v>
          </cell>
          <cell r="H12">
            <v>0.93609192682058362</v>
          </cell>
          <cell r="K12">
            <v>6.5807816946479664E-2</v>
          </cell>
          <cell r="L12">
            <v>1.007768645384469</v>
          </cell>
          <cell r="O12">
            <v>8.6452389502801145E-3</v>
          </cell>
          <cell r="P12">
            <v>0.25742397987808413</v>
          </cell>
          <cell r="S12">
            <v>1.5209696060866686</v>
          </cell>
          <cell r="T12">
            <v>3.3282041468502168</v>
          </cell>
        </row>
        <row r="13">
          <cell r="G13">
            <v>5.7949924280084789E-2</v>
          </cell>
          <cell r="H13">
            <v>1.3428288281568692</v>
          </cell>
          <cell r="K13">
            <v>0.26049881600216279</v>
          </cell>
          <cell r="L13">
            <v>2.7371790525532078</v>
          </cell>
          <cell r="O13">
            <v>5.6834910656293716E-2</v>
          </cell>
          <cell r="P13">
            <v>0.80517941980770436</v>
          </cell>
          <cell r="S13">
            <v>89.411093853243372</v>
          </cell>
          <cell r="T13">
            <v>19.146842067910374</v>
          </cell>
        </row>
        <row r="14">
          <cell r="G14">
            <v>0.25128107370716013</v>
          </cell>
          <cell r="H14">
            <v>3.0529534774709304</v>
          </cell>
          <cell r="K14">
            <v>1.565246191626404</v>
          </cell>
          <cell r="L14">
            <v>3.4306304868650441</v>
          </cell>
          <cell r="O14">
            <v>0.24795475099519271</v>
          </cell>
          <cell r="P14">
            <v>2.7130412851074448</v>
          </cell>
          <cell r="S14">
            <v>9.9999999999999998E-13</v>
          </cell>
          <cell r="T14">
            <v>9.9999999999999995E-7</v>
          </cell>
        </row>
        <row r="15">
          <cell r="G15">
            <v>1.5603110769394855</v>
          </cell>
          <cell r="H15">
            <v>3.5359471640598032</v>
          </cell>
          <cell r="K15">
            <v>89.311333517063119</v>
          </cell>
          <cell r="L15">
            <v>19.277567856833823</v>
          </cell>
          <cell r="O15">
            <v>1.5163609382047691</v>
          </cell>
          <cell r="P15">
            <v>3.4385071181059894</v>
          </cell>
          <cell r="S15">
            <v>9.9999999999999998E-13</v>
          </cell>
          <cell r="T15">
            <v>9.9999999999999995E-7</v>
          </cell>
        </row>
        <row r="16">
          <cell r="G16">
            <v>89.622668531854671</v>
          </cell>
          <cell r="H16">
            <v>19.895404225195232</v>
          </cell>
          <cell r="K16">
            <v>9.9999999999999998E-13</v>
          </cell>
          <cell r="L16">
            <v>9.9999999999999995E-7</v>
          </cell>
          <cell r="O16">
            <v>89.444995414822458</v>
          </cell>
          <cell r="P16">
            <v>19.237296034489596</v>
          </cell>
          <cell r="S16">
            <v>9.9999999999999998E-13</v>
          </cell>
          <cell r="T16">
            <v>9.9999999999999995E-7</v>
          </cell>
        </row>
        <row r="20">
          <cell r="G20">
            <v>1.5656464191630528</v>
          </cell>
          <cell r="H20">
            <v>0.67296765468571385</v>
          </cell>
          <cell r="K20">
            <v>0.24632588637786185</v>
          </cell>
          <cell r="L20">
            <v>3.1278424452603133</v>
          </cell>
          <cell r="O20">
            <v>0.26098628843063759</v>
          </cell>
          <cell r="P20">
            <v>2.4890233005271822</v>
          </cell>
          <cell r="S20">
            <v>0.24896070283135535</v>
          </cell>
          <cell r="T20">
            <v>2.7033966457100895</v>
          </cell>
        </row>
        <row r="21">
          <cell r="G21">
            <v>1.5422648064248342E-5</v>
          </cell>
          <cell r="H21">
            <v>1.3986564619303395E-4</v>
          </cell>
          <cell r="K21">
            <v>7.8001909448062873E-3</v>
          </cell>
          <cell r="L21">
            <v>7.9657341371841344E-4</v>
          </cell>
          <cell r="O21">
            <v>7.8564747245057371E-3</v>
          </cell>
          <cell r="P21">
            <v>7.8912591206506421E-4</v>
          </cell>
          <cell r="S21">
            <v>7.869669988223001E-3</v>
          </cell>
          <cell r="T21">
            <v>7.8999450331743301E-4</v>
          </cell>
        </row>
        <row r="22">
          <cell r="G22">
            <v>1.9214327904924205E-3</v>
          </cell>
          <cell r="H22">
            <v>1.1556430211601609E-2</v>
          </cell>
          <cell r="K22">
            <v>1.6110068720761089E-3</v>
          </cell>
          <cell r="L22">
            <v>0.86271059532956329</v>
          </cell>
          <cell r="O22">
            <v>8.2909685114763737E-2</v>
          </cell>
          <cell r="P22">
            <v>9.570311057043996E-3</v>
          </cell>
          <cell r="S22">
            <v>2.217593879412593E-3</v>
          </cell>
          <cell r="T22">
            <v>3.0925146690105036E-2</v>
          </cell>
        </row>
        <row r="23">
          <cell r="G23">
            <v>1.4311111121283716E-4</v>
          </cell>
          <cell r="H23">
            <v>4.4310447273845016E-4</v>
          </cell>
          <cell r="K23">
            <v>1.08622392421855E-7</v>
          </cell>
          <cell r="L23">
            <v>9.5929523150252004E-3</v>
          </cell>
          <cell r="O23">
            <v>2.8770413064103614E-3</v>
          </cell>
          <cell r="P23">
            <v>4.7434727626401168E-4</v>
          </cell>
          <cell r="S23">
            <v>8.2853095046610981E-2</v>
          </cell>
          <cell r="T23">
            <v>9.5837699974857717E-3</v>
          </cell>
        </row>
        <row r="24">
          <cell r="G24">
            <v>3.2472398323725635E-3</v>
          </cell>
          <cell r="H24">
            <v>2.5807829449157313E-4</v>
          </cell>
          <cell r="K24">
            <v>2.8674946976187045E-3</v>
          </cell>
          <cell r="L24">
            <v>4.6886930153182871E-4</v>
          </cell>
          <cell r="O24">
            <v>7.427470675553173E-2</v>
          </cell>
          <cell r="P24">
            <v>0.80031849726768656</v>
          </cell>
          <cell r="S24">
            <v>2.8869823299855746E-3</v>
          </cell>
          <cell r="T24">
            <v>4.7339821080336438E-4</v>
          </cell>
        </row>
        <row r="25">
          <cell r="G25">
            <v>8.9518619469319619E-3</v>
          </cell>
          <cell r="H25">
            <v>0.42160956211757145</v>
          </cell>
          <cell r="K25">
            <v>5.0493611796882221E-2</v>
          </cell>
          <cell r="L25">
            <v>1.4238372167523732</v>
          </cell>
          <cell r="O25">
            <v>1.5214170705221195</v>
          </cell>
          <cell r="P25">
            <v>3.6602178493978546</v>
          </cell>
          <cell r="S25">
            <v>5.8875201912544445E-2</v>
          </cell>
          <cell r="T25">
            <v>0.7930919089505426</v>
          </cell>
        </row>
        <row r="26">
          <cell r="G26">
            <v>5.3250496312446258E-2</v>
          </cell>
          <cell r="H26">
            <v>0.96948177389483192</v>
          </cell>
          <cell r="K26">
            <v>7.5490729304010775E-5</v>
          </cell>
          <cell r="L26">
            <v>0.31223658652998842</v>
          </cell>
          <cell r="O26">
            <v>89.411667210745307</v>
          </cell>
          <cell r="P26">
            <v>19.146566955232437</v>
          </cell>
          <cell r="S26">
            <v>7.6091611483668117E-5</v>
          </cell>
          <cell r="T26">
            <v>3.9760554928583702E-5</v>
          </cell>
        </row>
        <row r="27">
          <cell r="G27">
            <v>0.25047498966429554</v>
          </cell>
          <cell r="H27">
            <v>2.8538088858690496</v>
          </cell>
          <cell r="K27">
            <v>7.0525638940147489E-3</v>
          </cell>
          <cell r="L27">
            <v>1.2643542785652271</v>
          </cell>
          <cell r="O27">
            <v>9.9999999999999998E-13</v>
          </cell>
          <cell r="P27">
            <v>9.9999999999999995E-7</v>
          </cell>
          <cell r="S27">
            <v>1.0095471297288846E-2</v>
          </cell>
          <cell r="T27">
            <v>0.25567528115079557</v>
          </cell>
        </row>
        <row r="28">
          <cell r="G28">
            <v>1.558310588679696</v>
          </cell>
          <cell r="H28">
            <v>3.0231068674409025</v>
          </cell>
          <cell r="K28">
            <v>1.5561862041958032</v>
          </cell>
          <cell r="L28">
            <v>3.7957683626853389</v>
          </cell>
          <cell r="O28">
            <v>9.9999999999999998E-13</v>
          </cell>
          <cell r="P28">
            <v>9.9999999999999995E-7</v>
          </cell>
          <cell r="S28">
            <v>1.5160470280759275</v>
          </cell>
          <cell r="T28">
            <v>3.698882451402969</v>
          </cell>
        </row>
        <row r="29">
          <cell r="G29">
            <v>89.308573821445449</v>
          </cell>
          <cell r="H29">
            <v>19.277848404217902</v>
          </cell>
          <cell r="K29">
            <v>89.626234715540477</v>
          </cell>
          <cell r="L29">
            <v>19.894488562196432</v>
          </cell>
          <cell r="O29">
            <v>9.9999999999999998E-13</v>
          </cell>
          <cell r="P29">
            <v>9.9999999999999995E-7</v>
          </cell>
          <cell r="S29">
            <v>89.447541509057231</v>
          </cell>
          <cell r="T29">
            <v>19.237145909622363</v>
          </cell>
        </row>
        <row r="33">
          <cell r="G33">
            <v>0.24996062045679074</v>
          </cell>
          <cell r="H33">
            <v>2.6221834651525548</v>
          </cell>
          <cell r="K33">
            <v>0.26018326349640936</v>
          </cell>
          <cell r="L33">
            <v>2.4563587508187932</v>
          </cell>
          <cell r="O33">
            <v>0.23827371497585173</v>
          </cell>
          <cell r="P33">
            <v>2.4557221417073118</v>
          </cell>
          <cell r="S33">
            <v>0.24280380390898912</v>
          </cell>
          <cell r="T33">
            <v>2.128967786076235</v>
          </cell>
        </row>
        <row r="34">
          <cell r="G34">
            <v>7.869148419629983E-3</v>
          </cell>
          <cell r="H34">
            <v>7.9013685466043399E-4</v>
          </cell>
          <cell r="K34">
            <v>7.9945037344601559E-3</v>
          </cell>
          <cell r="L34">
            <v>7.7543022502525019E-4</v>
          </cell>
          <cell r="O34">
            <v>1.1153672231910598E-2</v>
          </cell>
          <cell r="P34">
            <v>1.2674068735232529</v>
          </cell>
          <cell r="S34">
            <v>1.2399086807682454E-2</v>
          </cell>
          <cell r="T34">
            <v>0.66623643716353598</v>
          </cell>
        </row>
        <row r="35">
          <cell r="G35">
            <v>2.2464844568764542E-3</v>
          </cell>
          <cell r="H35">
            <v>3.0957741529173254E-2</v>
          </cell>
          <cell r="K35">
            <v>8.2603444949596663E-2</v>
          </cell>
          <cell r="L35">
            <v>9.6061721581705093E-3</v>
          </cell>
          <cell r="O35">
            <v>1.7031941185313251E-4</v>
          </cell>
          <cell r="P35">
            <v>9.2159944179081993E-3</v>
          </cell>
          <cell r="S35">
            <v>1.7215004547112964E-4</v>
          </cell>
          <cell r="T35">
            <v>8.5272152827316622E-3</v>
          </cell>
        </row>
        <row r="36">
          <cell r="G36">
            <v>8.2872179955559871E-2</v>
          </cell>
          <cell r="H36">
            <v>9.5785391272035711E-3</v>
          </cell>
          <cell r="K36">
            <v>2.9090625508851648E-3</v>
          </cell>
          <cell r="L36">
            <v>4.6393936897963072E-4</v>
          </cell>
          <cell r="O36">
            <v>0.24439148072136893</v>
          </cell>
          <cell r="P36">
            <v>0.63983884681515113</v>
          </cell>
          <cell r="S36">
            <v>0.24672667281040067</v>
          </cell>
          <cell r="T36">
            <v>0.63291226225826824</v>
          </cell>
        </row>
        <row r="37">
          <cell r="G37">
            <v>2.8874181309357563E-3</v>
          </cell>
          <cell r="H37">
            <v>4.7342795666652438E-4</v>
          </cell>
          <cell r="K37">
            <v>7.0336735830482444E-2</v>
          </cell>
          <cell r="L37">
            <v>0.75856034808048889</v>
          </cell>
          <cell r="O37">
            <v>2.7946827458038014E-4</v>
          </cell>
          <cell r="P37">
            <v>0.30065964909233017</v>
          </cell>
          <cell r="S37">
            <v>5.5922712442282085E-2</v>
          </cell>
          <cell r="T37">
            <v>1.1628623294699147</v>
          </cell>
        </row>
        <row r="38">
          <cell r="G38">
            <v>5.7120451542729253E-2</v>
          </cell>
          <cell r="H38">
            <v>0.74713877993150291</v>
          </cell>
          <cell r="K38">
            <v>7.609253127388425E-5</v>
          </cell>
          <cell r="L38">
            <v>3.9662046203595333E-5</v>
          </cell>
          <cell r="O38">
            <v>5.3696301241346604E-2</v>
          </cell>
          <cell r="P38">
            <v>1.6863897300662609</v>
          </cell>
          <cell r="S38">
            <v>1.4681584887183461</v>
          </cell>
          <cell r="T38">
            <v>3.8810910287180831</v>
          </cell>
        </row>
        <row r="39">
          <cell r="G39">
            <v>7.6091238152042209E-5</v>
          </cell>
          <cell r="H39">
            <v>3.9759961224888012E-5</v>
          </cell>
          <cell r="K39">
            <v>1.5192168918683921</v>
          </cell>
          <cell r="L39">
            <v>3.7171309976327884</v>
          </cell>
          <cell r="O39">
            <v>1.8356034996533146E-5</v>
          </cell>
          <cell r="P39">
            <v>0.1443565516098384</v>
          </cell>
          <cell r="S39">
            <v>89.538097954811263</v>
          </cell>
          <cell r="T39">
            <v>19.25997570396154</v>
          </cell>
        </row>
        <row r="40">
          <cell r="G40">
            <v>9.784109627687259E-3</v>
          </cell>
          <cell r="H40">
            <v>0.26835787294202251</v>
          </cell>
          <cell r="K40">
            <v>89.402875551918598</v>
          </cell>
          <cell r="L40">
            <v>19.130461032713971</v>
          </cell>
          <cell r="O40">
            <v>2.7939545730054109E-3</v>
          </cell>
          <cell r="P40">
            <v>1.21953291005342</v>
          </cell>
          <cell r="S40">
            <v>9.9999999999999998E-13</v>
          </cell>
          <cell r="T40">
            <v>9.9999999999999995E-7</v>
          </cell>
        </row>
        <row r="41">
          <cell r="G41">
            <v>1.5145471858676103</v>
          </cell>
          <cell r="H41">
            <v>3.7496296515243297</v>
          </cell>
          <cell r="K41">
            <v>9.9999999999999998E-13</v>
          </cell>
          <cell r="L41">
            <v>9.9999999999999995E-7</v>
          </cell>
          <cell r="O41">
            <v>1.4493594469081141</v>
          </cell>
          <cell r="P41">
            <v>3.9292742190014902</v>
          </cell>
          <cell r="S41">
            <v>9.9999999999999998E-13</v>
          </cell>
          <cell r="T41">
            <v>9.9999999999999995E-7</v>
          </cell>
        </row>
        <row r="42">
          <cell r="G42">
            <v>89.4344981542081</v>
          </cell>
          <cell r="H42">
            <v>19.212404694585828</v>
          </cell>
          <cell r="K42">
            <v>9.9999999999999998E-13</v>
          </cell>
          <cell r="L42">
            <v>9.9999999999999995E-7</v>
          </cell>
          <cell r="O42">
            <v>89.92112377053094</v>
          </cell>
          <cell r="P42">
            <v>19.838286681703501</v>
          </cell>
          <cell r="S42">
            <v>9.9999999999999998E-13</v>
          </cell>
          <cell r="T42">
            <v>9.9999999999999995E-7</v>
          </cell>
        </row>
        <row r="46">
          <cell r="G46">
            <v>0.28653265012209689</v>
          </cell>
          <cell r="H46">
            <v>1.6752562477026438</v>
          </cell>
          <cell r="K46">
            <v>0.25376395442453598</v>
          </cell>
          <cell r="L46">
            <v>1.616316907301673</v>
          </cell>
          <cell r="O46">
            <v>0.24205289643245603</v>
          </cell>
          <cell r="P46">
            <v>1.4521310331415351</v>
          </cell>
          <cell r="S46">
            <v>5.5118803023950162E-2</v>
          </cell>
          <cell r="T46">
            <v>1.653934300586283</v>
          </cell>
        </row>
        <row r="47">
          <cell r="G47">
            <v>1.7588270394759388E-4</v>
          </cell>
          <cell r="H47">
            <v>2.7627495288638968E-3</v>
          </cell>
          <cell r="K47">
            <v>8.0693267270787912E-3</v>
          </cell>
          <cell r="L47">
            <v>0.21199706755291903</v>
          </cell>
          <cell r="O47">
            <v>1.1812556412947449E-2</v>
          </cell>
          <cell r="P47">
            <v>0.555607980056394</v>
          </cell>
          <cell r="S47">
            <v>2.0598089889422074E-3</v>
          </cell>
          <cell r="T47">
            <v>0.23960424823903223</v>
          </cell>
        </row>
        <row r="48">
          <cell r="G48">
            <v>0.26769929088299077</v>
          </cell>
          <cell r="H48">
            <v>0.63298408859774113</v>
          </cell>
          <cell r="K48">
            <v>1.7667299761697165E-4</v>
          </cell>
          <cell r="L48">
            <v>2.3019726932534458E-3</v>
          </cell>
          <cell r="O48">
            <v>1.7748580615835788E-4</v>
          </cell>
          <cell r="P48">
            <v>1.995826906525831E-3</v>
          </cell>
          <cell r="S48">
            <v>3.9947982057993842E-4</v>
          </cell>
          <cell r="T48">
            <v>0.30325848553242979</v>
          </cell>
        </row>
        <row r="49">
          <cell r="G49">
            <v>8.1780758735610956E-2</v>
          </cell>
          <cell r="H49">
            <v>0.9634728732258242</v>
          </cell>
          <cell r="K49">
            <v>0.23979709731211929</v>
          </cell>
          <cell r="L49">
            <v>1.0349993030437383</v>
          </cell>
          <cell r="O49">
            <v>0.24538435929687766</v>
          </cell>
          <cell r="P49">
            <v>1.339161490549573</v>
          </cell>
          <cell r="S49">
            <v>0.24059840214757677</v>
          </cell>
          <cell r="T49">
            <v>3.092523022101008</v>
          </cell>
        </row>
        <row r="50">
          <cell r="G50">
            <v>1.5305720029476617</v>
          </cell>
          <cell r="H50">
            <v>3.6749089251304294</v>
          </cell>
          <cell r="K50">
            <v>2.9926298614634493E-4</v>
          </cell>
          <cell r="L50">
            <v>9.4963669145207883E-7</v>
          </cell>
          <cell r="O50">
            <v>5.2830499052260643E-2</v>
          </cell>
          <cell r="P50">
            <v>1.1947603400693989</v>
          </cell>
          <cell r="S50">
            <v>3.0316419442233105E-5</v>
          </cell>
          <cell r="T50">
            <v>0.18690596492298667</v>
          </cell>
        </row>
        <row r="51">
          <cell r="G51">
            <v>89.407329383087131</v>
          </cell>
          <cell r="H51">
            <v>19.130162687462168</v>
          </cell>
          <cell r="K51">
            <v>5.3398131182833576E-2</v>
          </cell>
          <cell r="L51">
            <v>0.76023161746158474</v>
          </cell>
          <cell r="O51">
            <v>1.8733045919746546E-5</v>
          </cell>
          <cell r="P51">
            <v>4.1760971997838067E-4</v>
          </cell>
          <cell r="S51">
            <v>1.2137801471045555E-2</v>
          </cell>
          <cell r="T51">
            <v>1.1841914848672264</v>
          </cell>
        </row>
        <row r="52">
          <cell r="G52">
            <v>9.9999999999999998E-13</v>
          </cell>
          <cell r="H52">
            <v>9.9999999999999995E-7</v>
          </cell>
          <cell r="K52">
            <v>1.8737835436951075E-5</v>
          </cell>
          <cell r="L52">
            <v>4.2867791742228937E-4</v>
          </cell>
          <cell r="O52">
            <v>8.3361762955934341E-3</v>
          </cell>
          <cell r="P52">
            <v>6.5674049772031881E-2</v>
          </cell>
          <cell r="S52">
            <v>1.8356098013949433E-5</v>
          </cell>
          <cell r="T52">
            <v>8.7497097967697819E-4</v>
          </cell>
        </row>
        <row r="53">
          <cell r="G53">
            <v>9.9999999999999998E-13</v>
          </cell>
          <cell r="H53">
            <v>9.9999999999999995E-7</v>
          </cell>
          <cell r="K53">
            <v>6.8268516169592928E-3</v>
          </cell>
          <cell r="L53">
            <v>5.0868615181812814E-2</v>
          </cell>
          <cell r="O53">
            <v>1.4703344331965846</v>
          </cell>
          <cell r="P53">
            <v>3.8786235575379426</v>
          </cell>
          <cell r="S53">
            <v>3.3925320032848769E-3</v>
          </cell>
          <cell r="T53">
            <v>1.04090710245789</v>
          </cell>
        </row>
        <row r="54">
          <cell r="G54">
            <v>9.9999999999999998E-13</v>
          </cell>
          <cell r="H54">
            <v>9.9999999999999995E-7</v>
          </cell>
          <cell r="K54">
            <v>1.5137090469157639</v>
          </cell>
          <cell r="L54">
            <v>3.7564857437128749</v>
          </cell>
          <cell r="O54">
            <v>89.540429236832594</v>
          </cell>
          <cell r="P54">
            <v>19.260105065086382</v>
          </cell>
          <cell r="S54">
            <v>1.4491815911428789</v>
          </cell>
          <cell r="T54">
            <v>3.9325952559697699</v>
          </cell>
        </row>
        <row r="55">
          <cell r="G55">
            <v>9.9999999999999998E-13</v>
          </cell>
          <cell r="H55">
            <v>9.9999999999999995E-7</v>
          </cell>
          <cell r="K55">
            <v>89.434947719694591</v>
          </cell>
          <cell r="L55">
            <v>19.211668151187897</v>
          </cell>
          <cell r="O55">
            <v>9.9999999999999998E-13</v>
          </cell>
          <cell r="P55">
            <v>9.9999999999999995E-7</v>
          </cell>
          <cell r="S55">
            <v>89.918983846428233</v>
          </cell>
          <cell r="T55">
            <v>19.832482192554</v>
          </cell>
        </row>
      </sheetData>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HowToUse"/>
      <sheetName val="User Inputs"/>
      <sheetName val="4L 4 X 4"/>
      <sheetName val="Design Inputs"/>
      <sheetName val="Foster_Networks"/>
      <sheetName val="HSFET 1"/>
      <sheetName val="HSFET 2"/>
      <sheetName val="LSFET 1"/>
      <sheetName val="LSFET 2"/>
    </sheetNames>
    <sheetDataSet>
      <sheetData sheetId="0" refreshError="1"/>
      <sheetData sheetId="1" refreshError="1"/>
      <sheetData sheetId="2">
        <row r="2">
          <cell r="C2">
            <v>85</v>
          </cell>
        </row>
      </sheetData>
      <sheetData sheetId="3" refreshError="1"/>
      <sheetData sheetId="4"/>
      <sheetData sheetId="5">
        <row r="7">
          <cell r="G7">
            <v>1.2053165920467459</v>
          </cell>
          <cell r="H7">
            <v>1.7079877839251849</v>
          </cell>
          <cell r="K7">
            <v>1.205734018941534</v>
          </cell>
          <cell r="L7">
            <v>1.7240121891533973</v>
          </cell>
          <cell r="O7">
            <v>1.2031736976285083</v>
          </cell>
          <cell r="P7">
            <v>1.8893181962822641</v>
          </cell>
          <cell r="S7">
            <v>1.2076484024171912</v>
          </cell>
          <cell r="T7">
            <v>2.0262881534342396</v>
          </cell>
        </row>
        <row r="8">
          <cell r="G8">
            <v>1.0312496144128237E-5</v>
          </cell>
          <cell r="H8">
            <v>0.18139117614506126</v>
          </cell>
          <cell r="K8">
            <v>1.0779002423308813E-5</v>
          </cell>
          <cell r="L8">
            <v>8.7883150716765971E-4</v>
          </cell>
          <cell r="O8">
            <v>1.078065912445795E-5</v>
          </cell>
          <cell r="P8">
            <v>8.8436322685596586E-4</v>
          </cell>
          <cell r="S8">
            <v>2.5997549302064012E-3</v>
          </cell>
          <cell r="T8">
            <v>2.2441676297877243E-4</v>
          </cell>
        </row>
        <row r="9">
          <cell r="G9">
            <v>1.90111567621401E-4</v>
          </cell>
          <cell r="H9">
            <v>0.51146455588176509</v>
          </cell>
          <cell r="K9">
            <v>2.2741352163432645E-3</v>
          </cell>
          <cell r="L9">
            <v>3.3834259128694562E-4</v>
          </cell>
          <cell r="O9">
            <v>1.9979186734371719E-4</v>
          </cell>
          <cell r="P9">
            <v>5.0889374764340649E-3</v>
          </cell>
          <cell r="S9">
            <v>5.8951187173535438E-2</v>
          </cell>
          <cell r="T9">
            <v>1.1836662864129939</v>
          </cell>
        </row>
        <row r="10">
          <cell r="G10">
            <v>2.0703107715847532E-3</v>
          </cell>
          <cell r="H10">
            <v>1.3505406647693807</v>
          </cell>
          <cell r="K10">
            <v>9.7202644920580273E-3</v>
          </cell>
          <cell r="L10">
            <v>1.0026387064521594</v>
          </cell>
          <cell r="O10">
            <v>2.2717997744086016E-3</v>
          </cell>
          <cell r="P10">
            <v>3.3557975114044484E-4</v>
          </cell>
          <cell r="S10">
            <v>0.22551515385725052</v>
          </cell>
          <cell r="T10">
            <v>1.7738831917113804</v>
          </cell>
        </row>
        <row r="11">
          <cell r="G11">
            <v>9.8780488417117354E-3</v>
          </cell>
          <cell r="H11">
            <v>1.5563257482776074</v>
          </cell>
          <cell r="K11">
            <v>5.703979541531335E-2</v>
          </cell>
          <cell r="L11">
            <v>1.9978110815212347</v>
          </cell>
          <cell r="O11">
            <v>9.4378159563024751E-3</v>
          </cell>
          <cell r="P11">
            <v>0.24168038757045104</v>
          </cell>
          <cell r="S11">
            <v>0.22635853762180352</v>
          </cell>
          <cell r="T11">
            <v>1.2129336339758698</v>
          </cell>
        </row>
        <row r="12">
          <cell r="G12">
            <v>5.5509939761611352E-2</v>
          </cell>
          <cell r="H12">
            <v>2.2259421823205519</v>
          </cell>
          <cell r="K12">
            <v>0.24065375844325085</v>
          </cell>
          <cell r="L12">
            <v>1.2736724992784125</v>
          </cell>
          <cell r="O12">
            <v>5.2121993123693332E-2</v>
          </cell>
          <cell r="P12">
            <v>1.1366916031233871</v>
          </cell>
          <cell r="S12">
            <v>1.2079892528463141</v>
          </cell>
          <cell r="T12">
            <v>1.8624969043265227</v>
          </cell>
        </row>
        <row r="13">
          <cell r="G13">
            <v>0.23716635105138481</v>
          </cell>
          <cell r="H13">
            <v>1.2341093819830984</v>
          </cell>
          <cell r="K13">
            <v>0.23769098990223164</v>
          </cell>
          <cell r="L13">
            <v>2.7234052914871212</v>
          </cell>
          <cell r="O13">
            <v>0.21900591577070708</v>
          </cell>
          <cell r="P13">
            <v>1.2896967557436116</v>
          </cell>
          <cell r="S13">
            <v>88.470761137465047</v>
          </cell>
          <cell r="T13">
            <v>18.888290365322913</v>
          </cell>
        </row>
        <row r="14">
          <cell r="G14">
            <v>0.23529574518361482</v>
          </cell>
          <cell r="H14">
            <v>2.8970759666975141</v>
          </cell>
          <cell r="K14">
            <v>1.2083400923460721</v>
          </cell>
          <cell r="L14">
            <v>2.4154730846418428</v>
          </cell>
          <cell r="O14">
            <v>0.21770996041756757</v>
          </cell>
          <cell r="P14">
            <v>1.8267865360349187</v>
          </cell>
          <cell r="S14">
            <v>9.9999999999999998E-13</v>
          </cell>
          <cell r="T14">
            <v>9.9999999999999995E-7</v>
          </cell>
        </row>
        <row r="15">
          <cell r="G15">
            <v>1.1928375426008058</v>
          </cell>
          <cell r="H15">
            <v>2.5606662207738555</v>
          </cell>
          <cell r="K15">
            <v>88.36955721942509</v>
          </cell>
          <cell r="L15">
            <v>19.255251377885259</v>
          </cell>
          <cell r="O15">
            <v>1.2032089069715555</v>
          </cell>
          <cell r="P15">
            <v>2.0397917439085629</v>
          </cell>
          <cell r="S15">
            <v>9.9999999999999998E-13</v>
          </cell>
          <cell r="T15">
            <v>9.9999999999999995E-7</v>
          </cell>
        </row>
        <row r="16">
          <cell r="G16">
            <v>88.769375374153597</v>
          </cell>
          <cell r="H16">
            <v>19.970981822328184</v>
          </cell>
          <cell r="K16">
            <v>9.9999999999999998E-13</v>
          </cell>
          <cell r="L16">
            <v>9.9999999999999995E-7</v>
          </cell>
          <cell r="O16">
            <v>88.529800549267904</v>
          </cell>
          <cell r="P16">
            <v>18.989455434282647</v>
          </cell>
          <cell r="S16">
            <v>9.9999999999999998E-13</v>
          </cell>
          <cell r="T16">
            <v>9.9999999999999995E-7</v>
          </cell>
        </row>
        <row r="20">
          <cell r="G20">
            <v>1.2073460138577332</v>
          </cell>
          <cell r="H20">
            <v>2.1938995754609145</v>
          </cell>
          <cell r="K20">
            <v>1.1984533160124959</v>
          </cell>
          <cell r="L20">
            <v>1.7010997990024765</v>
          </cell>
          <cell r="O20">
            <v>1.2081132717391752</v>
          </cell>
          <cell r="P20">
            <v>2.1404185427606817</v>
          </cell>
          <cell r="S20">
            <v>1.2033382646179949</v>
          </cell>
          <cell r="T20">
            <v>2.0460828546902645</v>
          </cell>
        </row>
        <row r="21">
          <cell r="G21">
            <v>1.0838797588346063E-5</v>
          </cell>
          <cell r="H21">
            <v>8.9238154171533517E-4</v>
          </cell>
          <cell r="K21">
            <v>9.1730336755353015E-6</v>
          </cell>
          <cell r="L21">
            <v>0.1647448732427047</v>
          </cell>
          <cell r="O21">
            <v>0.23312440912671498</v>
          </cell>
          <cell r="P21">
            <v>0.15973717084929248</v>
          </cell>
          <cell r="S21">
            <v>0.22226428732164583</v>
          </cell>
          <cell r="T21">
            <v>0.17779154912315409</v>
          </cell>
        </row>
        <row r="22">
          <cell r="G22">
            <v>2.2228099163834606E-4</v>
          </cell>
          <cell r="H22">
            <v>8.4936263949399367E-4</v>
          </cell>
          <cell r="K22">
            <v>1.8631189346226306E-4</v>
          </cell>
          <cell r="L22">
            <v>0.55014252836499844</v>
          </cell>
          <cell r="O22">
            <v>5.8717306919487351E-2</v>
          </cell>
          <cell r="P22">
            <v>1.1666777721089263</v>
          </cell>
          <cell r="S22">
            <v>1.9638219160190081E-4</v>
          </cell>
          <cell r="T22">
            <v>4.2567241349828044E-3</v>
          </cell>
        </row>
        <row r="23">
          <cell r="G23">
            <v>2.6022348246482834E-3</v>
          </cell>
          <cell r="H23">
            <v>2.2444094926817496E-4</v>
          </cell>
          <cell r="K23">
            <v>2.2468388915120514E-3</v>
          </cell>
          <cell r="L23">
            <v>1.4306394214063693</v>
          </cell>
          <cell r="O23">
            <v>0.14209401013630152</v>
          </cell>
          <cell r="P23">
            <v>0.10005974034784886</v>
          </cell>
          <cell r="S23">
            <v>4.5070419573202689E-3</v>
          </cell>
          <cell r="T23">
            <v>3.8665507464181452E-2</v>
          </cell>
        </row>
        <row r="24">
          <cell r="G24">
            <v>9.650867881641859E-3</v>
          </cell>
          <cell r="H24">
            <v>0.98880292543972703</v>
          </cell>
          <cell r="K24">
            <v>1.0700312286404039E-2</v>
          </cell>
          <cell r="L24">
            <v>1.50242652119561</v>
          </cell>
          <cell r="O24">
            <v>0.22795826407097253</v>
          </cell>
          <cell r="P24">
            <v>2.7496187681593991</v>
          </cell>
          <cell r="S24">
            <v>1.108748399298559E-2</v>
          </cell>
          <cell r="T24">
            <v>0.21135814244068948</v>
          </cell>
        </row>
        <row r="25">
          <cell r="G25">
            <v>5.6491899540596829E-2</v>
          </cell>
          <cell r="H25">
            <v>2.0046847197594801</v>
          </cell>
          <cell r="K25">
            <v>5.7032724347465986E-2</v>
          </cell>
          <cell r="L25">
            <v>2.214351424780292</v>
          </cell>
          <cell r="O25">
            <v>1.208273313928534</v>
          </cell>
          <cell r="P25">
            <v>1.7468610341073414</v>
          </cell>
          <cell r="S25">
            <v>5.143815095982382E-2</v>
          </cell>
          <cell r="T25">
            <v>1.1004130150420177</v>
          </cell>
        </row>
        <row r="26">
          <cell r="G26">
            <v>0.24027960215304722</v>
          </cell>
          <cell r="H26">
            <v>2.4924608432248898</v>
          </cell>
          <cell r="K26">
            <v>0.23684907731327537</v>
          </cell>
          <cell r="L26">
            <v>4.1107020573150654</v>
          </cell>
          <cell r="O26">
            <v>88.471164230028975</v>
          </cell>
          <cell r="P26">
            <v>18.888671249238929</v>
          </cell>
          <cell r="S26">
            <v>0.15617584757314124</v>
          </cell>
          <cell r="T26">
            <v>0.10358230732872376</v>
          </cell>
        </row>
        <row r="27">
          <cell r="G27">
            <v>0.23590443470211181</v>
          </cell>
          <cell r="H27">
            <v>1.5126214596127205</v>
          </cell>
          <cell r="K27">
            <v>1.1955131290603387</v>
          </cell>
          <cell r="L27">
            <v>2.571288040002266</v>
          </cell>
          <cell r="O27">
            <v>9.9999999999999998E-13</v>
          </cell>
          <cell r="P27">
            <v>9.9999999999999995E-7</v>
          </cell>
          <cell r="S27">
            <v>0.21803769733356773</v>
          </cell>
          <cell r="T27">
            <v>2.8627937220214634</v>
          </cell>
        </row>
        <row r="28">
          <cell r="G28">
            <v>1.2078970493171353</v>
          </cell>
          <cell r="H28">
            <v>1.9443994967891012</v>
          </cell>
          <cell r="K28">
            <v>88.780745178130445</v>
          </cell>
          <cell r="L28">
            <v>19.975510428101629</v>
          </cell>
          <cell r="O28">
            <v>9.9999999999999998E-13</v>
          </cell>
          <cell r="P28">
            <v>9.9999999999999995E-7</v>
          </cell>
          <cell r="S28">
            <v>1.1984309242184119</v>
          </cell>
          <cell r="T28">
            <v>1.8919836113315893</v>
          </cell>
        </row>
        <row r="29">
          <cell r="G29">
            <v>88.369267042561034</v>
          </cell>
          <cell r="H29">
            <v>19.254932685194731</v>
          </cell>
          <cell r="K29">
            <v>9.9999999999999998E-13</v>
          </cell>
          <cell r="L29">
            <v>9.9999999999999995E-7</v>
          </cell>
          <cell r="O29">
            <v>9.9999999999999998E-13</v>
          </cell>
          <cell r="P29">
            <v>9.9999999999999995E-7</v>
          </cell>
          <cell r="S29">
            <v>88.533140361138848</v>
          </cell>
          <cell r="T29">
            <v>18.989573681394393</v>
          </cell>
        </row>
        <row r="33">
          <cell r="G33">
            <v>1.2039668846820992</v>
          </cell>
          <cell r="H33">
            <v>2.037653288485616</v>
          </cell>
          <cell r="K33">
            <v>1.2084834963143782</v>
          </cell>
          <cell r="L33">
            <v>1.9448685803923733</v>
          </cell>
          <cell r="O33">
            <v>1.2370331848177196</v>
          </cell>
          <cell r="P33">
            <v>1.3096857662201917</v>
          </cell>
          <cell r="S33">
            <v>1.2525004384777079</v>
          </cell>
          <cell r="T33">
            <v>1.309989395941626</v>
          </cell>
        </row>
        <row r="34">
          <cell r="G34">
            <v>0.22233532752695162</v>
          </cell>
          <cell r="H34">
            <v>0.17841912874463858</v>
          </cell>
          <cell r="K34">
            <v>0.23307903290773074</v>
          </cell>
          <cell r="L34">
            <v>0.20932297133209718</v>
          </cell>
          <cell r="O34">
            <v>1.013669908987829E-5</v>
          </cell>
          <cell r="P34">
            <v>0.16290664005906993</v>
          </cell>
          <cell r="S34">
            <v>1.1096024866018213E-2</v>
          </cell>
          <cell r="T34">
            <v>1.1772593195130638</v>
          </cell>
        </row>
        <row r="35">
          <cell r="G35">
            <v>1.9639438277650802E-4</v>
          </cell>
          <cell r="H35">
            <v>4.2468758023638418E-3</v>
          </cell>
          <cell r="K35">
            <v>5.8709205010330411E-2</v>
          </cell>
          <cell r="L35">
            <v>1.1728424723422735</v>
          </cell>
          <cell r="O35">
            <v>1.8837247181181197E-4</v>
          </cell>
          <cell r="P35">
            <v>0.53231388898652909</v>
          </cell>
          <cell r="S35">
            <v>4.5826622445888074E-2</v>
          </cell>
          <cell r="T35">
            <v>1.7980350446426101</v>
          </cell>
        </row>
        <row r="36">
          <cell r="G36">
            <v>4.5387248216150122E-3</v>
          </cell>
          <cell r="H36">
            <v>3.8421172914612681E-2</v>
          </cell>
          <cell r="K36">
            <v>0.19408117420360199</v>
          </cell>
          <cell r="L36">
            <v>0.10712713308091958</v>
          </cell>
          <cell r="O36">
            <v>2.0241748396314456E-3</v>
          </cell>
          <cell r="P36">
            <v>1.2624937736502073</v>
          </cell>
          <cell r="S36">
            <v>0.23249682972756097</v>
          </cell>
          <cell r="T36">
            <v>3.0182966293385647</v>
          </cell>
        </row>
        <row r="37">
          <cell r="G37">
            <v>1.1290215420375666E-2</v>
          </cell>
          <cell r="H37">
            <v>0.2096021519510613</v>
          </cell>
          <cell r="K37">
            <v>0.22773754106852187</v>
          </cell>
          <cell r="L37">
            <v>2.6695256149668345</v>
          </cell>
          <cell r="O37">
            <v>9.7392390149905542E-3</v>
          </cell>
          <cell r="P37">
            <v>1.7230701136688413</v>
          </cell>
          <cell r="S37">
            <v>1.2542069326367249</v>
          </cell>
          <cell r="T37">
            <v>2.7524516301155124</v>
          </cell>
        </row>
        <row r="38">
          <cell r="G38">
            <v>5.1831478141309353E-2</v>
          </cell>
          <cell r="H38">
            <v>1.1074325696863416</v>
          </cell>
          <cell r="K38">
            <v>1.2089267956005112</v>
          </cell>
          <cell r="L38">
            <v>1.9412818790452657</v>
          </cell>
          <cell r="O38">
            <v>4.8692168899249384E-2</v>
          </cell>
          <cell r="P38">
            <v>2.4449594600468898</v>
          </cell>
          <cell r="S38">
            <v>0.11182190153469451</v>
          </cell>
          <cell r="T38">
            <v>0.90650559684693022</v>
          </cell>
        </row>
        <row r="39">
          <cell r="G39">
            <v>0.15663770598998264</v>
          </cell>
          <cell r="H39">
            <v>0.10370849214531973</v>
          </cell>
          <cell r="K39">
            <v>88.441376602190857</v>
          </cell>
          <cell r="L39">
            <v>18.879864581363027</v>
          </cell>
          <cell r="O39">
            <v>0.21321608314601506</v>
          </cell>
          <cell r="P39">
            <v>3.6571548761865889</v>
          </cell>
          <cell r="S39">
            <v>88.453309321163076</v>
          </cell>
          <cell r="T39">
            <v>19.218738338364101</v>
          </cell>
        </row>
        <row r="40">
          <cell r="G40">
            <v>0.22074557178704318</v>
          </cell>
          <cell r="H40">
            <v>2.8386103157169633</v>
          </cell>
          <cell r="K40">
            <v>9.9999999999999998E-13</v>
          </cell>
          <cell r="L40">
            <v>9.9999999999999995E-7</v>
          </cell>
          <cell r="O40">
            <v>1.2448210169983591</v>
          </cell>
          <cell r="P40">
            <v>2.9149664045936317</v>
          </cell>
          <cell r="S40">
            <v>9.9999999999999998E-13</v>
          </cell>
          <cell r="T40">
            <v>9.9999999999999995E-7</v>
          </cell>
        </row>
        <row r="41">
          <cell r="G41">
            <v>1.2033832564126314</v>
          </cell>
          <cell r="H41">
            <v>1.8890339621004035</v>
          </cell>
          <cell r="K41">
            <v>9.9999999999999998E-13</v>
          </cell>
          <cell r="L41">
            <v>9.9999999999999995E-7</v>
          </cell>
          <cell r="O41">
            <v>88.82436344733928</v>
          </cell>
          <cell r="P41">
            <v>19.900836153283777</v>
          </cell>
          <cell r="S41">
            <v>9.9999999999999998E-13</v>
          </cell>
          <cell r="T41">
            <v>9.9999999999999995E-7</v>
          </cell>
        </row>
        <row r="42">
          <cell r="G42">
            <v>88.498229421824519</v>
          </cell>
          <cell r="H42">
            <v>18.978764231268656</v>
          </cell>
          <cell r="K42">
            <v>9.9999999999999998E-13</v>
          </cell>
          <cell r="L42">
            <v>9.9999999999999995E-7</v>
          </cell>
          <cell r="O42">
            <v>9.9999999999999998E-13</v>
          </cell>
          <cell r="P42">
            <v>9.9999999999999995E-7</v>
          </cell>
          <cell r="S42">
            <v>9.9999999999999998E-13</v>
          </cell>
          <cell r="T42">
            <v>9.9999999999999995E-7</v>
          </cell>
        </row>
        <row r="46">
          <cell r="G46">
            <v>1.2052543949047421</v>
          </cell>
          <cell r="H46">
            <v>2.1866626826566429</v>
          </cell>
          <cell r="K46">
            <v>1.2049818140736286</v>
          </cell>
          <cell r="L46">
            <v>2.0792822463960663</v>
          </cell>
          <cell r="O46">
            <v>1.2504984778368029</v>
          </cell>
          <cell r="P46">
            <v>1.7553744596278951</v>
          </cell>
          <cell r="S46">
            <v>1.2383425483252051</v>
          </cell>
          <cell r="T46">
            <v>1.9897346403390517</v>
          </cell>
        </row>
        <row r="47">
          <cell r="G47">
            <v>3.2335592540900591E-2</v>
          </cell>
          <cell r="H47">
            <v>2.1691309196509242E-6</v>
          </cell>
          <cell r="K47">
            <v>1.0512597197415655E-5</v>
          </cell>
          <cell r="L47">
            <v>4.8725500454881106E-4</v>
          </cell>
          <cell r="O47">
            <v>1.0516012658515907E-5</v>
          </cell>
          <cell r="P47">
            <v>4.5012279590547262E-4</v>
          </cell>
          <cell r="S47">
            <v>1.0330964390835218E-5</v>
          </cell>
          <cell r="T47">
            <v>4.6761640698667067E-4</v>
          </cell>
        </row>
        <row r="48">
          <cell r="G48">
            <v>5.752508945226454E-2</v>
          </cell>
          <cell r="H48">
            <v>1.138509610876177</v>
          </cell>
          <cell r="K48">
            <v>4.9042027942809256E-3</v>
          </cell>
          <cell r="L48">
            <v>9.7590175951979483E-2</v>
          </cell>
          <cell r="O48">
            <v>1.1633362468632828E-2</v>
          </cell>
          <cell r="P48">
            <v>0.3140300463593414</v>
          </cell>
          <cell r="S48">
            <v>5.9342966720970983E-5</v>
          </cell>
          <cell r="T48">
            <v>0.47880432380592652</v>
          </cell>
        </row>
        <row r="49">
          <cell r="G49">
            <v>0.22067683196966614</v>
          </cell>
          <cell r="H49">
            <v>2.3515760441743718</v>
          </cell>
          <cell r="K49">
            <v>1.6697571888921209E-2</v>
          </cell>
          <cell r="L49">
            <v>0.16616686090556551</v>
          </cell>
          <cell r="O49">
            <v>1.1606274887715101E-2</v>
          </cell>
          <cell r="P49">
            <v>0.95524140928991119</v>
          </cell>
          <cell r="S49">
            <v>7.1106980846173135E-3</v>
          </cell>
          <cell r="T49">
            <v>1.9092287742916809</v>
          </cell>
        </row>
        <row r="50">
          <cell r="G50">
            <v>1.2094748993241262</v>
          </cell>
          <cell r="H50">
            <v>1.7074308922706585</v>
          </cell>
          <cell r="K50">
            <v>5.0246373647052194E-2</v>
          </cell>
          <cell r="L50">
            <v>1.0627767326337014</v>
          </cell>
          <cell r="O50">
            <v>5.3737413197242512E-2</v>
          </cell>
          <cell r="P50">
            <v>2.1653451168726607</v>
          </cell>
          <cell r="S50">
            <v>1.1518285581608595E-3</v>
          </cell>
          <cell r="T50">
            <v>1.0506130523178927</v>
          </cell>
        </row>
        <row r="51">
          <cell r="G51">
            <v>0.23759893299057661</v>
          </cell>
          <cell r="H51">
            <v>0.65808545677968677</v>
          </cell>
          <cell r="K51">
            <v>0.22106260713305889</v>
          </cell>
          <cell r="L51">
            <v>2.3258312047396066</v>
          </cell>
          <cell r="O51">
            <v>0.21997623195992275</v>
          </cell>
          <cell r="P51">
            <v>0.85368683792572375</v>
          </cell>
          <cell r="S51">
            <v>4.3237187152368073E-2</v>
          </cell>
          <cell r="T51">
            <v>2.5557847460835599</v>
          </cell>
        </row>
        <row r="52">
          <cell r="G52">
            <v>88.440106911674476</v>
          </cell>
          <cell r="H52">
            <v>18.879118986332291</v>
          </cell>
          <cell r="K52">
            <v>1.1965166073977234</v>
          </cell>
          <cell r="L52">
            <v>1.8595005495374068</v>
          </cell>
          <cell r="O52">
            <v>1.2524470824489493</v>
          </cell>
          <cell r="P52">
            <v>2.3218650025032845</v>
          </cell>
          <cell r="S52">
            <v>0.20646587174077766</v>
          </cell>
          <cell r="T52">
            <v>1.9837286979086017</v>
          </cell>
        </row>
        <row r="53">
          <cell r="G53">
            <v>9.9999999999999998E-13</v>
          </cell>
          <cell r="H53">
            <v>9.9999999999999995E-7</v>
          </cell>
          <cell r="K53">
            <v>0.20268211390766941</v>
          </cell>
          <cell r="L53">
            <v>0.82136169890725363</v>
          </cell>
          <cell r="O53">
            <v>0.2192034228439019</v>
          </cell>
          <cell r="P53">
            <v>2.5959247139881589</v>
          </cell>
          <cell r="S53">
            <v>1.237958855525882</v>
          </cell>
          <cell r="T53">
            <v>2.2557416271059525</v>
          </cell>
        </row>
        <row r="54">
          <cell r="G54">
            <v>9.9999999999999998E-13</v>
          </cell>
          <cell r="H54">
            <v>9.9999999999999995E-7</v>
          </cell>
          <cell r="K54">
            <v>88.501796740572914</v>
          </cell>
          <cell r="L54">
            <v>18.978804113639221</v>
          </cell>
          <cell r="O54">
            <v>88.452359777559735</v>
          </cell>
          <cell r="P54">
            <v>19.218330734223823</v>
          </cell>
          <cell r="S54">
            <v>0.2081285871945813</v>
          </cell>
          <cell r="T54">
            <v>1.7864646647147018</v>
          </cell>
        </row>
        <row r="55">
          <cell r="G55">
            <v>9.9999999999999998E-13</v>
          </cell>
          <cell r="H55">
            <v>9.9999999999999995E-7</v>
          </cell>
          <cell r="K55">
            <v>9.9999999999999998E-13</v>
          </cell>
          <cell r="L55">
            <v>9.9999999999999995E-7</v>
          </cell>
          <cell r="O55">
            <v>9.9999999999999998E-13</v>
          </cell>
          <cell r="P55">
            <v>9.9999999999999995E-7</v>
          </cell>
          <cell r="S55">
            <v>88.827328013173315</v>
          </cell>
          <cell r="T55">
            <v>19.90073856691561</v>
          </cell>
        </row>
      </sheetData>
      <sheetData sheetId="6">
        <row r="20">
          <cell r="A20">
            <v>0</v>
          </cell>
        </row>
      </sheetData>
      <sheetData sheetId="7">
        <row r="20">
          <cell r="A20">
            <v>0</v>
          </cell>
        </row>
      </sheetData>
      <sheetData sheetId="8">
        <row r="20">
          <cell r="A20">
            <v>0</v>
          </cell>
        </row>
      </sheetData>
      <sheetData sheetId="9">
        <row r="20">
          <cell r="A20">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Visio_Drawing.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Visio_Drawing1.vsd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4E72-F732-4D82-8CBD-157646C022B9}">
  <dimension ref="A2:D25"/>
  <sheetViews>
    <sheetView zoomScale="85" zoomScaleNormal="85" workbookViewId="0">
      <selection activeCell="B8" sqref="B8"/>
    </sheetView>
  </sheetViews>
  <sheetFormatPr defaultRowHeight="15" x14ac:dyDescent="0.25"/>
  <cols>
    <col min="1" max="1" width="8" style="1" customWidth="1"/>
    <col min="2" max="2" width="159.7109375" style="1" customWidth="1"/>
  </cols>
  <sheetData>
    <row r="2" spans="1:2" ht="21" x14ac:dyDescent="0.25">
      <c r="A2" s="98" t="s">
        <v>54</v>
      </c>
      <c r="B2" s="98"/>
    </row>
    <row r="4" spans="1:2" ht="15" customHeight="1" x14ac:dyDescent="0.25">
      <c r="A4" s="99" t="s">
        <v>48</v>
      </c>
      <c r="B4" s="99"/>
    </row>
    <row r="5" spans="1:2" ht="51.75" customHeight="1" x14ac:dyDescent="0.25">
      <c r="A5" s="64">
        <v>1</v>
      </c>
      <c r="B5" s="71" t="s">
        <v>64</v>
      </c>
    </row>
    <row r="6" spans="1:2" ht="30" customHeight="1" x14ac:dyDescent="0.25">
      <c r="A6" s="64">
        <v>2</v>
      </c>
      <c r="B6" s="71" t="s">
        <v>65</v>
      </c>
    </row>
    <row r="7" spans="1:2" ht="30" customHeight="1" x14ac:dyDescent="0.25">
      <c r="A7" s="64">
        <v>3</v>
      </c>
      <c r="B7" s="71" t="s">
        <v>31</v>
      </c>
    </row>
    <row r="8" spans="1:2" ht="30" customHeight="1" x14ac:dyDescent="0.25">
      <c r="A8" s="64">
        <v>4</v>
      </c>
      <c r="B8" s="71" t="s">
        <v>49</v>
      </c>
    </row>
    <row r="9" spans="1:2" ht="30" customHeight="1" x14ac:dyDescent="0.25">
      <c r="A9" s="64">
        <v>5</v>
      </c>
      <c r="B9" s="71" t="s">
        <v>50</v>
      </c>
    </row>
    <row r="10" spans="1:2" ht="30" customHeight="1" x14ac:dyDescent="0.25">
      <c r="A10" s="65"/>
      <c r="B10" s="65"/>
    </row>
    <row r="11" spans="1:2" ht="15" customHeight="1" x14ac:dyDescent="0.25">
      <c r="A11" s="99" t="s">
        <v>32</v>
      </c>
      <c r="B11" s="99"/>
    </row>
    <row r="12" spans="1:2" ht="30" customHeight="1" x14ac:dyDescent="0.25">
      <c r="A12" s="64">
        <v>1</v>
      </c>
      <c r="B12" s="72" t="s">
        <v>93</v>
      </c>
    </row>
    <row r="13" spans="1:2" ht="30" customHeight="1" x14ac:dyDescent="0.25">
      <c r="A13" s="64">
        <v>2</v>
      </c>
      <c r="B13" s="71" t="s">
        <v>94</v>
      </c>
    </row>
    <row r="14" spans="1:2" ht="30" customHeight="1" x14ac:dyDescent="0.25">
      <c r="A14" s="64">
        <v>3</v>
      </c>
      <c r="B14" s="71" t="s">
        <v>95</v>
      </c>
    </row>
    <row r="15" spans="1:2" ht="30" customHeight="1" x14ac:dyDescent="0.25">
      <c r="A15" s="64">
        <v>4</v>
      </c>
      <c r="B15" s="71" t="s">
        <v>96</v>
      </c>
    </row>
    <row r="16" spans="1:2" ht="30" customHeight="1" x14ac:dyDescent="0.25">
      <c r="A16" s="64">
        <v>5</v>
      </c>
      <c r="B16" s="71" t="s">
        <v>97</v>
      </c>
    </row>
    <row r="17" spans="1:4" ht="30" customHeight="1" x14ac:dyDescent="0.25">
      <c r="A17" s="64">
        <v>6</v>
      </c>
      <c r="B17" s="71" t="s">
        <v>100</v>
      </c>
    </row>
    <row r="18" spans="1:4" ht="30" customHeight="1" x14ac:dyDescent="0.25">
      <c r="A18" s="64">
        <v>7</v>
      </c>
      <c r="B18" s="71" t="s">
        <v>99</v>
      </c>
    </row>
    <row r="19" spans="1:4" ht="27" customHeight="1" x14ac:dyDescent="0.25">
      <c r="A19" s="64">
        <v>8</v>
      </c>
      <c r="B19" s="71" t="s">
        <v>98</v>
      </c>
    </row>
    <row r="20" spans="1:4" ht="45" x14ac:dyDescent="0.25">
      <c r="A20" s="64">
        <v>9</v>
      </c>
      <c r="B20" s="71" t="s">
        <v>109</v>
      </c>
    </row>
    <row r="21" spans="1:4" ht="30" customHeight="1" x14ac:dyDescent="0.25">
      <c r="A21" s="64">
        <v>10</v>
      </c>
      <c r="B21" s="71" t="s">
        <v>101</v>
      </c>
    </row>
    <row r="22" spans="1:4" ht="30" customHeight="1" x14ac:dyDescent="0.25">
      <c r="A22" s="64">
        <v>11</v>
      </c>
      <c r="B22" s="71" t="s">
        <v>102</v>
      </c>
    </row>
    <row r="25" spans="1:4" x14ac:dyDescent="0.25">
      <c r="B25" s="70"/>
      <c r="C25" s="70"/>
      <c r="D25" s="70"/>
    </row>
  </sheetData>
  <mergeCells count="3">
    <mergeCell ref="A2:B2"/>
    <mergeCell ref="A4:B4"/>
    <mergeCell ref="A11:B11"/>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7169" r:id="rId4">
          <objectPr defaultSize="0" r:id="rId5">
            <anchor moveWithCells="1">
              <from>
                <xdr:col>1</xdr:col>
                <xdr:colOff>3133725</xdr:colOff>
                <xdr:row>23</xdr:row>
                <xdr:rowOff>38100</xdr:rowOff>
              </from>
              <to>
                <xdr:col>1</xdr:col>
                <xdr:colOff>7229475</xdr:colOff>
                <xdr:row>36</xdr:row>
                <xdr:rowOff>171450</xdr:rowOff>
              </to>
            </anchor>
          </objectPr>
        </oleObject>
      </mc:Choice>
      <mc:Fallback>
        <oleObject progId="Visio.Drawing.15"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64770-0561-480D-AE08-174089377634}">
  <dimension ref="A1:AB1048425"/>
  <sheetViews>
    <sheetView workbookViewId="0">
      <selection activeCell="B6" sqref="B6"/>
    </sheetView>
  </sheetViews>
  <sheetFormatPr defaultRowHeight="15" x14ac:dyDescent="0.25"/>
  <cols>
    <col min="4" max="4" width="11" style="43" bestFit="1" customWidth="1"/>
    <col min="6" max="6" width="14.5703125" bestFit="1" customWidth="1"/>
  </cols>
  <sheetData>
    <row r="1" spans="1:28" x14ac:dyDescent="0.25">
      <c r="A1" s="21" t="s">
        <v>5</v>
      </c>
      <c r="B1" s="41" t="s">
        <v>10</v>
      </c>
      <c r="C1" s="41" t="s">
        <v>62</v>
      </c>
      <c r="D1" s="41" t="s">
        <v>63</v>
      </c>
    </row>
    <row r="2" spans="1:28" x14ac:dyDescent="0.25">
      <c r="A2" s="51">
        <v>0</v>
      </c>
      <c r="B2" s="43">
        <f>AVERAGE(HSFET!B16,LSFET!B16)</f>
        <v>85</v>
      </c>
      <c r="C2" s="43">
        <v>170</v>
      </c>
      <c r="D2" s="43">
        <f>IF(Calculator!$C$5=1,LOOKUP(A2,$G$2:$AB$3),"N/A")</f>
        <v>-2</v>
      </c>
      <c r="F2" s="22" t="s">
        <v>5</v>
      </c>
      <c r="G2" s="58">
        <f>Calculator!G2</f>
        <v>0</v>
      </c>
      <c r="H2" s="58">
        <f>MAX(Calculator!H2,G2+1E-64)</f>
        <v>1</v>
      </c>
      <c r="I2" s="58">
        <f>MAX(Calculator!I2,H2+1E-64)</f>
        <v>2</v>
      </c>
      <c r="J2" s="58">
        <f>MAX(Calculator!J2,I2+1E-64)</f>
        <v>3</v>
      </c>
      <c r="K2" s="58">
        <f>MAX(Calculator!K2,J2+1E-64)</f>
        <v>4</v>
      </c>
      <c r="L2" s="58">
        <f>MAX(Calculator!L2,K2+1E-64)</f>
        <v>5</v>
      </c>
      <c r="M2" s="58">
        <f>MAX(Calculator!M2,L2+1E-64)</f>
        <v>6</v>
      </c>
      <c r="N2" s="58">
        <f>MAX(Calculator!N2,M2+1E-64)</f>
        <v>7</v>
      </c>
      <c r="O2" s="58">
        <f>MAX(Calculator!O2,N2+1E-64)</f>
        <v>8</v>
      </c>
      <c r="P2" s="58">
        <f>MAX(Calculator!P2,O2+1E-64)</f>
        <v>9</v>
      </c>
      <c r="Q2" s="58">
        <f>MAX(Calculator!Q2,P2+1E-64)</f>
        <v>10</v>
      </c>
      <c r="R2" s="58">
        <f>MAX(Calculator!R2,Q2+1E-64)</f>
        <v>10</v>
      </c>
      <c r="S2" s="58">
        <f>MAX(Calculator!S2,R2+1E-64)</f>
        <v>10</v>
      </c>
      <c r="T2" s="58">
        <f>MAX(Calculator!T2,S2+1E-64)</f>
        <v>10</v>
      </c>
      <c r="U2" s="58">
        <f>MAX(Calculator!U2,T2+1E-64)</f>
        <v>10</v>
      </c>
      <c r="V2" s="58">
        <f>MAX(Calculator!V2,U2+1E-64)</f>
        <v>10</v>
      </c>
      <c r="W2" s="58">
        <f>MAX(Calculator!W2,V2+1E-64)</f>
        <v>10</v>
      </c>
      <c r="X2" s="58">
        <f>MAX(Calculator!X2,W2+1E-64)</f>
        <v>10</v>
      </c>
      <c r="Y2" s="58">
        <f>MAX(Calculator!Y2,X2+1E-64)</f>
        <v>10</v>
      </c>
      <c r="Z2" s="58">
        <f>MAX(Calculator!Z2,Y2+1E-64)</f>
        <v>10</v>
      </c>
      <c r="AA2" s="58">
        <f>MAX(Calculator!AA2,Z2+1E-64)</f>
        <v>10</v>
      </c>
      <c r="AB2" s="58">
        <f>MAX(Calculator!AB2,AA2+1E-64)</f>
        <v>10</v>
      </c>
    </row>
    <row r="3" spans="1:28" x14ac:dyDescent="0.25">
      <c r="A3" s="51">
        <f>A2+Calculator!$O$31/200</f>
        <v>0.05</v>
      </c>
      <c r="B3" s="43">
        <f>AVERAGE(HSFET!B17,LSFET!B17)</f>
        <v>86.84204877135619</v>
      </c>
      <c r="C3" s="43">
        <v>170</v>
      </c>
      <c r="D3" s="43">
        <f>IF(Calculator!$C$5=1,LOOKUP(A3,$G$2:$AB$3),"N/A")</f>
        <v>-2</v>
      </c>
      <c r="F3" s="22" t="s">
        <v>103</v>
      </c>
      <c r="G3" s="55">
        <f>Calculator!G3</f>
        <v>-2</v>
      </c>
      <c r="H3" s="55">
        <f>Calculator!H3</f>
        <v>-2</v>
      </c>
      <c r="I3" s="55">
        <f>Calculator!I3</f>
        <v>-2</v>
      </c>
      <c r="J3" s="55">
        <f>Calculator!J3</f>
        <v>-2</v>
      </c>
      <c r="K3" s="55">
        <f>Calculator!K3</f>
        <v>-2</v>
      </c>
      <c r="L3" s="55">
        <f>Calculator!L3</f>
        <v>-2</v>
      </c>
      <c r="M3" s="55">
        <f>Calculator!M3</f>
        <v>-2</v>
      </c>
      <c r="N3" s="55">
        <f>Calculator!N3</f>
        <v>-2</v>
      </c>
      <c r="O3" s="55">
        <f>Calculator!O3</f>
        <v>-2</v>
      </c>
      <c r="P3" s="55">
        <f>Calculator!P3</f>
        <v>-2</v>
      </c>
      <c r="Q3" s="55">
        <f>Calculator!Q3</f>
        <v>-2</v>
      </c>
      <c r="R3" s="55">
        <f>Calculator!R3</f>
        <v>0</v>
      </c>
      <c r="S3" s="55">
        <f>Calculator!S3</f>
        <v>0</v>
      </c>
      <c r="T3" s="55">
        <f>Calculator!T3</f>
        <v>0</v>
      </c>
      <c r="U3" s="55">
        <f>Calculator!U3</f>
        <v>0</v>
      </c>
      <c r="V3" s="55">
        <f>Calculator!V3</f>
        <v>0</v>
      </c>
      <c r="W3" s="55">
        <f>Calculator!W3</f>
        <v>0</v>
      </c>
      <c r="X3" s="55">
        <f>Calculator!X3</f>
        <v>0</v>
      </c>
      <c r="Y3" s="55">
        <f>Calculator!Y3</f>
        <v>0</v>
      </c>
      <c r="Z3" s="55">
        <f>Calculator!Z3</f>
        <v>0</v>
      </c>
      <c r="AA3" s="55">
        <f>Calculator!AA3</f>
        <v>0</v>
      </c>
      <c r="AB3" s="55">
        <f>Calculator!AB3</f>
        <v>0</v>
      </c>
    </row>
    <row r="4" spans="1:28" x14ac:dyDescent="0.25">
      <c r="A4" s="51">
        <f>A3+Calculator!$O$31/200</f>
        <v>0.1</v>
      </c>
      <c r="B4" s="43">
        <f>AVERAGE(HSFET!B18,LSFET!B18)</f>
        <v>87.592859258319265</v>
      </c>
      <c r="C4" s="43">
        <v>170</v>
      </c>
      <c r="D4" s="43">
        <f>IF(Calculator!$C$5=1,LOOKUP(A4,$G$2:$AB$3),"N/A")</f>
        <v>-2</v>
      </c>
    </row>
    <row r="5" spans="1:28" x14ac:dyDescent="0.25">
      <c r="A5" s="51">
        <f>A4+Calculator!$O$31/200</f>
        <v>0.15000000000000002</v>
      </c>
      <c r="B5" s="43">
        <f>AVERAGE(HSFET!B19,LSFET!B19)</f>
        <v>88.11295613260134</v>
      </c>
      <c r="C5" s="43">
        <v>170</v>
      </c>
      <c r="D5" s="43">
        <f>IF(Calculator!$C$5=1,LOOKUP(A5,$G$2:$AB$3),"N/A")</f>
        <v>-2</v>
      </c>
    </row>
    <row r="6" spans="1:28" x14ac:dyDescent="0.25">
      <c r="A6" s="51">
        <f>A5+Calculator!$O$31/200</f>
        <v>0.2</v>
      </c>
      <c r="B6" s="43">
        <f>AVERAGE(HSFET!B20,LSFET!B20)</f>
        <v>88.512051439013149</v>
      </c>
      <c r="C6" s="43">
        <v>170</v>
      </c>
      <c r="D6" s="43">
        <f>IF(Calculator!$C$5=1,LOOKUP(A6,$G$2:$AB$3),"N/A")</f>
        <v>-2</v>
      </c>
    </row>
    <row r="7" spans="1:28" x14ac:dyDescent="0.25">
      <c r="A7" s="51">
        <f>A6+Calculator!$O$31/200</f>
        <v>0.25</v>
      </c>
      <c r="B7" s="43">
        <f>AVERAGE(HSFET!B21,LSFET!B21)</f>
        <v>88.836786629431117</v>
      </c>
      <c r="C7" s="43">
        <v>170</v>
      </c>
      <c r="D7" s="43">
        <f>IF(Calculator!$C$5=1,LOOKUP(A7,$G$2:$AB$3),"N/A")</f>
        <v>-2</v>
      </c>
    </row>
    <row r="8" spans="1:28" x14ac:dyDescent="0.25">
      <c r="A8" s="51">
        <f>A7+Calculator!$O$31/200</f>
        <v>0.3</v>
      </c>
      <c r="B8" s="43">
        <f>AVERAGE(HSFET!B22,LSFET!B22)</f>
        <v>89.110021995931817</v>
      </c>
      <c r="C8" s="43">
        <v>170</v>
      </c>
      <c r="D8" s="43">
        <f>IF(Calculator!$C$5=1,LOOKUP(A8,$G$2:$AB$3),"N/A")</f>
        <v>-2</v>
      </c>
    </row>
    <row r="9" spans="1:28" x14ac:dyDescent="0.25">
      <c r="A9" s="51">
        <f>A8+Calculator!$O$31/200</f>
        <v>0.35</v>
      </c>
      <c r="B9" s="43">
        <f>AVERAGE(HSFET!B23,LSFET!B23)</f>
        <v>89.344607842342128</v>
      </c>
      <c r="C9" s="43">
        <v>170</v>
      </c>
      <c r="D9" s="43">
        <f>IF(Calculator!$C$5=1,LOOKUP(A9,$G$2:$AB$3),"N/A")</f>
        <v>-2</v>
      </c>
    </row>
    <row r="10" spans="1:28" x14ac:dyDescent="0.25">
      <c r="A10" s="51">
        <f>A9+Calculator!$O$31/200</f>
        <v>0.39999999999999997</v>
      </c>
      <c r="B10" s="43">
        <f>AVERAGE(HSFET!B24,LSFET!B24)</f>
        <v>89.548724386130345</v>
      </c>
      <c r="C10" s="43">
        <v>170</v>
      </c>
      <c r="D10" s="43">
        <f>IF(Calculator!$C$5=1,LOOKUP(A10,$G$2:$AB$3),"N/A")</f>
        <v>-2</v>
      </c>
    </row>
    <row r="11" spans="1:28" x14ac:dyDescent="0.25">
      <c r="A11" s="51">
        <f>A10+Calculator!$O$31/200</f>
        <v>0.44999999999999996</v>
      </c>
      <c r="B11" s="43">
        <f>AVERAGE(HSFET!B25,LSFET!B25)</f>
        <v>89.728106277083754</v>
      </c>
      <c r="C11" s="43">
        <v>170</v>
      </c>
      <c r="D11" s="43">
        <f>IF(Calculator!$C$5=1,LOOKUP(A11,$G$2:$AB$3),"N/A")</f>
        <v>-2</v>
      </c>
    </row>
    <row r="12" spans="1:28" x14ac:dyDescent="0.25">
      <c r="A12" s="51">
        <f>A11+Calculator!$O$31/200</f>
        <v>0.49999999999999994</v>
      </c>
      <c r="B12" s="43">
        <f>AVERAGE(HSFET!B26,LSFET!B26)</f>
        <v>89.88704745569035</v>
      </c>
      <c r="C12" s="43">
        <v>170</v>
      </c>
      <c r="D12" s="43">
        <f>IF(Calculator!$C$5=1,LOOKUP(A12,$G$2:$AB$3),"N/A")</f>
        <v>-2</v>
      </c>
    </row>
    <row r="13" spans="1:28" x14ac:dyDescent="0.25">
      <c r="A13" s="51">
        <f>A12+Calculator!$O$31/200</f>
        <v>0.54999999999999993</v>
      </c>
      <c r="B13" s="43">
        <f>AVERAGE(HSFET!B27,LSFET!B27)</f>
        <v>90.028900019959792</v>
      </c>
      <c r="C13" s="43">
        <v>170</v>
      </c>
      <c r="D13" s="43">
        <f>IF(Calculator!$C$5=1,LOOKUP(A13,$G$2:$AB$3),"N/A")</f>
        <v>-2</v>
      </c>
    </row>
    <row r="14" spans="1:28" x14ac:dyDescent="0.25">
      <c r="A14" s="51">
        <f>A13+Calculator!$O$31/200</f>
        <v>0.6</v>
      </c>
      <c r="B14" s="43">
        <f>AVERAGE(HSFET!B28,LSFET!B28)</f>
        <v>90.156348816451299</v>
      </c>
      <c r="C14" s="43">
        <v>170</v>
      </c>
      <c r="D14" s="43">
        <f>IF(Calculator!$C$5=1,LOOKUP(A14,$G$2:$AB$3),"N/A")</f>
        <v>-2</v>
      </c>
    </row>
    <row r="15" spans="1:28" x14ac:dyDescent="0.25">
      <c r="A15" s="51">
        <f>A14+Calculator!$O$31/200</f>
        <v>0.65</v>
      </c>
      <c r="B15" s="43">
        <f>AVERAGE(HSFET!B29,LSFET!B29)</f>
        <v>90.271578676916306</v>
      </c>
      <c r="C15" s="43">
        <v>170</v>
      </c>
      <c r="D15" s="43">
        <f>IF(Calculator!$C$5=1,LOOKUP(A15,$G$2:$AB$3),"N/A")</f>
        <v>-2</v>
      </c>
    </row>
    <row r="16" spans="1:28" x14ac:dyDescent="0.25">
      <c r="A16" s="51">
        <f>A15+Calculator!$O$31/200</f>
        <v>0.70000000000000007</v>
      </c>
      <c r="B16" s="43">
        <f>AVERAGE(HSFET!B30,LSFET!B30)</f>
        <v>90.376385647001626</v>
      </c>
      <c r="C16" s="43">
        <v>170</v>
      </c>
      <c r="D16" s="43">
        <f>IF(Calculator!$C$5=1,LOOKUP(A16,$G$2:$AB$3),"N/A")</f>
        <v>-2</v>
      </c>
    </row>
    <row r="17" spans="1:4" x14ac:dyDescent="0.25">
      <c r="A17" s="51">
        <f>A16+Calculator!$O$31/200</f>
        <v>0.75000000000000011</v>
      </c>
      <c r="B17" s="43">
        <f>AVERAGE(HSFET!B31,LSFET!B31)</f>
        <v>90.472256242869179</v>
      </c>
      <c r="C17" s="43">
        <v>170</v>
      </c>
      <c r="D17" s="43">
        <f>IF(Calculator!$C$5=1,LOOKUP(A17,$G$2:$AB$3),"N/A")</f>
        <v>-2</v>
      </c>
    </row>
    <row r="18" spans="1:4" x14ac:dyDescent="0.25">
      <c r="A18" s="51">
        <f>A17+Calculator!$O$31/200</f>
        <v>0.80000000000000016</v>
      </c>
      <c r="B18" s="43">
        <f>AVERAGE(HSFET!B32,LSFET!B32)</f>
        <v>90.560426810617557</v>
      </c>
      <c r="C18" s="43">
        <v>170</v>
      </c>
      <c r="D18" s="43">
        <f>IF(Calculator!$C$5=1,LOOKUP(A18,$G$2:$AB$3),"N/A")</f>
        <v>-2</v>
      </c>
    </row>
    <row r="19" spans="1:4" x14ac:dyDescent="0.25">
      <c r="A19" s="51">
        <f>A18+Calculator!$O$31/200</f>
        <v>0.8500000000000002</v>
      </c>
      <c r="B19" s="43">
        <f>AVERAGE(HSFET!B33,LSFET!B33)</f>
        <v>90.641929530050533</v>
      </c>
      <c r="C19" s="43">
        <v>170</v>
      </c>
      <c r="D19" s="43">
        <f>IF(Calculator!$C$5=1,LOOKUP(A19,$G$2:$AB$3),"N/A")</f>
        <v>-2</v>
      </c>
    </row>
    <row r="20" spans="1:4" x14ac:dyDescent="0.25">
      <c r="A20" s="51">
        <f>A19+Calculator!$O$31/200</f>
        <v>0.90000000000000024</v>
      </c>
      <c r="B20" s="43">
        <f>AVERAGE(HSFET!B34,LSFET!B34)</f>
        <v>90.717628890178105</v>
      </c>
      <c r="C20" s="43">
        <v>170</v>
      </c>
      <c r="D20" s="43">
        <f>IF(Calculator!$C$5=1,LOOKUP(A20,$G$2:$AB$3),"N/A")</f>
        <v>-2</v>
      </c>
    </row>
    <row r="21" spans="1:4" x14ac:dyDescent="0.25">
      <c r="A21" s="51">
        <f>A20+Calculator!$O$31/200</f>
        <v>0.95000000000000029</v>
      </c>
      <c r="B21" s="43">
        <f>AVERAGE(HSFET!B35,LSFET!B35)</f>
        <v>90.788251047773628</v>
      </c>
      <c r="C21" s="43">
        <v>170</v>
      </c>
      <c r="D21" s="43">
        <f>IF(Calculator!$C$5=1,LOOKUP(A21,$G$2:$AB$3),"N/A")</f>
        <v>-2</v>
      </c>
    </row>
    <row r="22" spans="1:4" x14ac:dyDescent="0.25">
      <c r="A22" s="51">
        <f>A21+Calculator!$O$31/200</f>
        <v>1.0000000000000002</v>
      </c>
      <c r="B22" s="43">
        <f>AVERAGE(HSFET!B36,LSFET!B36)</f>
        <v>90.85440769249476</v>
      </c>
      <c r="C22" s="43">
        <v>170</v>
      </c>
      <c r="D22" s="43">
        <f>IF(Calculator!$C$5=1,LOOKUP(A22,$G$2:$AB$3),"N/A")</f>
        <v>-2</v>
      </c>
    </row>
    <row r="23" spans="1:4" x14ac:dyDescent="0.25">
      <c r="A23" s="51">
        <f>A22+Calculator!$O$31/200</f>
        <v>1.0500000000000003</v>
      </c>
      <c r="B23" s="43">
        <f>AVERAGE(HSFET!B37,LSFET!B37)</f>
        <v>90.79872834659794</v>
      </c>
      <c r="C23" s="43">
        <v>170</v>
      </c>
      <c r="D23" s="43">
        <f>IF(Calculator!$C$5=1,LOOKUP(A23,$G$2:$AB$3),"N/A")</f>
        <v>-2</v>
      </c>
    </row>
    <row r="24" spans="1:4" x14ac:dyDescent="0.25">
      <c r="A24" s="51">
        <f>A23+Calculator!$O$31/200</f>
        <v>1.1000000000000003</v>
      </c>
      <c r="B24" s="43">
        <f>AVERAGE(HSFET!B38,LSFET!B38)</f>
        <v>90.80557182018579</v>
      </c>
      <c r="C24" s="43">
        <v>170</v>
      </c>
      <c r="D24" s="43">
        <f>IF(Calculator!$C$5=1,LOOKUP(A24,$G$2:$AB$3),"N/A")</f>
        <v>-2</v>
      </c>
    </row>
    <row r="25" spans="1:4" x14ac:dyDescent="0.25">
      <c r="A25" s="51">
        <f>A24+Calculator!$O$31/200</f>
        <v>1.1500000000000004</v>
      </c>
      <c r="B25" s="43">
        <f>AVERAGE(HSFET!B39,LSFET!B39)</f>
        <v>90.823439859425946</v>
      </c>
      <c r="C25" s="43">
        <v>170</v>
      </c>
      <c r="D25" s="43">
        <f>IF(Calculator!$C$5=1,LOOKUP(A25,$G$2:$AB$3),"N/A")</f>
        <v>-2</v>
      </c>
    </row>
    <row r="26" spans="1:4" x14ac:dyDescent="0.25">
      <c r="A26" s="51">
        <f>A25+Calculator!$O$31/200</f>
        <v>1.2000000000000004</v>
      </c>
      <c r="B26" s="43">
        <f>AVERAGE(HSFET!B40,LSFET!B40)</f>
        <v>90.846506538171468</v>
      </c>
      <c r="C26" s="43">
        <v>170</v>
      </c>
      <c r="D26" s="43">
        <f>IF(Calculator!$C$5=1,LOOKUP(A26,$G$2:$AB$3),"N/A")</f>
        <v>-2</v>
      </c>
    </row>
    <row r="27" spans="1:4" x14ac:dyDescent="0.25">
      <c r="A27" s="51">
        <f>A26+Calculator!$O$31/200</f>
        <v>1.2500000000000004</v>
      </c>
      <c r="B27" s="43">
        <f>AVERAGE(HSFET!B41,LSFET!B41)</f>
        <v>90.872325923714612</v>
      </c>
      <c r="C27" s="43">
        <v>170</v>
      </c>
      <c r="D27" s="43">
        <f>IF(Calculator!$C$5=1,LOOKUP(A27,$G$2:$AB$3),"N/A")</f>
        <v>-2</v>
      </c>
    </row>
    <row r="28" spans="1:4" x14ac:dyDescent="0.25">
      <c r="A28" s="51">
        <f>A27+Calculator!$O$31/200</f>
        <v>1.3000000000000005</v>
      </c>
      <c r="B28" s="43">
        <f>AVERAGE(HSFET!B42,LSFET!B42)</f>
        <v>90.899633791541589</v>
      </c>
      <c r="C28" s="43">
        <v>170</v>
      </c>
      <c r="D28" s="43">
        <f>IF(Calculator!$C$5=1,LOOKUP(A28,$G$2:$AB$3),"N/A")</f>
        <v>-2</v>
      </c>
    </row>
    <row r="29" spans="1:4" x14ac:dyDescent="0.25">
      <c r="A29" s="51">
        <f>A28+Calculator!$O$31/200</f>
        <v>1.3500000000000005</v>
      </c>
      <c r="B29" s="43">
        <f>AVERAGE(HSFET!B43,LSFET!B43)</f>
        <v>90.927709786860817</v>
      </c>
      <c r="C29" s="43">
        <v>170</v>
      </c>
      <c r="D29" s="43">
        <f>IF(Calculator!$C$5=1,LOOKUP(A29,$G$2:$AB$3),"N/A")</f>
        <v>-2</v>
      </c>
    </row>
    <row r="30" spans="1:4" x14ac:dyDescent="0.25">
      <c r="A30" s="51">
        <f>A29+Calculator!$O$31/200</f>
        <v>1.4000000000000006</v>
      </c>
      <c r="B30" s="43">
        <f>AVERAGE(HSFET!B44,LSFET!B44)</f>
        <v>90.956116951609602</v>
      </c>
      <c r="C30" s="43">
        <v>170</v>
      </c>
      <c r="D30" s="43">
        <f>IF(Calculator!$C$5=1,LOOKUP(A30,$G$2:$AB$3),"N/A")</f>
        <v>-2</v>
      </c>
    </row>
    <row r="31" spans="1:4" x14ac:dyDescent="0.25">
      <c r="A31" s="51">
        <f>A30+Calculator!$O$31/200</f>
        <v>1.4500000000000006</v>
      </c>
      <c r="B31" s="43">
        <f>AVERAGE(HSFET!B45,LSFET!B45)</f>
        <v>90.984576062636506</v>
      </c>
      <c r="C31" s="43">
        <v>170</v>
      </c>
      <c r="D31" s="43">
        <f>IF(Calculator!$C$5=1,LOOKUP(A31,$G$2:$AB$3),"N/A")</f>
        <v>-2</v>
      </c>
    </row>
    <row r="32" spans="1:4" x14ac:dyDescent="0.25">
      <c r="A32" s="51">
        <f>A31+Calculator!$O$31/200</f>
        <v>1.5000000000000007</v>
      </c>
      <c r="B32" s="43">
        <f>AVERAGE(HSFET!B46,LSFET!B46)</f>
        <v>91.012900405817888</v>
      </c>
      <c r="C32" s="43">
        <v>170</v>
      </c>
      <c r="D32" s="43">
        <f>IF(Calculator!$C$5=1,LOOKUP(A32,$G$2:$AB$3),"N/A")</f>
        <v>-2</v>
      </c>
    </row>
    <row r="33" spans="1:4" x14ac:dyDescent="0.25">
      <c r="A33" s="51">
        <f>A32+Calculator!$O$31/200</f>
        <v>1.5500000000000007</v>
      </c>
      <c r="B33" s="43">
        <f>AVERAGE(HSFET!B47,LSFET!B47)</f>
        <v>91.040960444187249</v>
      </c>
      <c r="C33" s="43">
        <v>170</v>
      </c>
      <c r="D33" s="43">
        <f>IF(Calculator!$C$5=1,LOOKUP(A33,$G$2:$AB$3),"N/A")</f>
        <v>-2</v>
      </c>
    </row>
    <row r="34" spans="1:4" x14ac:dyDescent="0.25">
      <c r="A34" s="51">
        <f>A33+Calculator!$O$31/200</f>
        <v>1.6000000000000008</v>
      </c>
      <c r="B34" s="43">
        <f>AVERAGE(HSFET!B48,LSFET!B48)</f>
        <v>91.068663946253281</v>
      </c>
      <c r="C34" s="43">
        <v>170</v>
      </c>
      <c r="D34" s="43">
        <f>IF(Calculator!$C$5=1,LOOKUP(A34,$G$2:$AB$3),"N/A")</f>
        <v>-2</v>
      </c>
    </row>
    <row r="35" spans="1:4" x14ac:dyDescent="0.25">
      <c r="A35" s="51">
        <f>A34+Calculator!$O$31/200</f>
        <v>1.6500000000000008</v>
      </c>
      <c r="B35" s="43">
        <f>AVERAGE(HSFET!B49,LSFET!B49)</f>
        <v>91.095944334044461</v>
      </c>
      <c r="C35" s="43">
        <v>170</v>
      </c>
      <c r="D35" s="43">
        <f>IF(Calculator!$C$5=1,LOOKUP(A35,$G$2:$AB$3),"N/A")</f>
        <v>-2</v>
      </c>
    </row>
    <row r="36" spans="1:4" x14ac:dyDescent="0.25">
      <c r="A36" s="51">
        <f>A35+Calculator!$O$31/200</f>
        <v>1.7000000000000008</v>
      </c>
      <c r="B36" s="43">
        <f>AVERAGE(HSFET!B50,LSFET!B50)</f>
        <v>91.122753512634034</v>
      </c>
      <c r="C36" s="43">
        <v>170</v>
      </c>
      <c r="D36" s="43">
        <f>IF(Calculator!$C$5=1,LOOKUP(A36,$G$2:$AB$3),"N/A")</f>
        <v>-2</v>
      </c>
    </row>
    <row r="37" spans="1:4" x14ac:dyDescent="0.25">
      <c r="A37" s="51">
        <f>A36+Calculator!$O$31/200</f>
        <v>1.7500000000000009</v>
      </c>
      <c r="B37" s="43">
        <f>AVERAGE(HSFET!B51,LSFET!B51)</f>
        <v>91.149057215158791</v>
      </c>
      <c r="C37" s="43">
        <v>170</v>
      </c>
      <c r="D37" s="43">
        <f>IF(Calculator!$C$5=1,LOOKUP(A37,$G$2:$AB$3),"N/A")</f>
        <v>-2</v>
      </c>
    </row>
    <row r="38" spans="1:4" x14ac:dyDescent="0.25">
      <c r="A38" s="51">
        <f>A37+Calculator!$O$31/200</f>
        <v>1.8000000000000009</v>
      </c>
      <c r="B38" s="43">
        <f>AVERAGE(HSFET!B52,LSFET!B52)</f>
        <v>91.1748318122672</v>
      </c>
      <c r="C38" s="43">
        <v>170</v>
      </c>
      <c r="D38" s="43">
        <f>IF(Calculator!$C$5=1,LOOKUP(A38,$G$2:$AB$3),"N/A")</f>
        <v>-2</v>
      </c>
    </row>
    <row r="39" spans="1:4" x14ac:dyDescent="0.25">
      <c r="A39" s="51">
        <f>A38+Calculator!$O$31/200</f>
        <v>1.850000000000001</v>
      </c>
      <c r="B39" s="43">
        <f>AVERAGE(HSFET!B53,LSFET!B53)</f>
        <v>91.20006201334985</v>
      </c>
      <c r="C39" s="43">
        <v>170</v>
      </c>
      <c r="D39" s="43">
        <f>IF(Calculator!$C$5=1,LOOKUP(A39,$G$2:$AB$3),"N/A")</f>
        <v>-2</v>
      </c>
    </row>
    <row r="40" spans="1:4" x14ac:dyDescent="0.25">
      <c r="A40" s="51">
        <f>A39+Calculator!$O$31/200</f>
        <v>1.900000000000001</v>
      </c>
      <c r="B40" s="43">
        <f>AVERAGE(HSFET!B54,LSFET!B54)</f>
        <v>91.224739139792035</v>
      </c>
      <c r="C40" s="43">
        <v>170</v>
      </c>
      <c r="D40" s="43">
        <f>IF(Calculator!$C$5=1,LOOKUP(A40,$G$2:$AB$3),"N/A")</f>
        <v>-2</v>
      </c>
    </row>
    <row r="41" spans="1:4" x14ac:dyDescent="0.25">
      <c r="A41" s="51">
        <f>A40+Calculator!$O$31/200</f>
        <v>1.9500000000000011</v>
      </c>
      <c r="B41" s="43">
        <f>AVERAGE(HSFET!B55,LSFET!B55)</f>
        <v>91.248859785762974</v>
      </c>
      <c r="C41" s="43">
        <v>170</v>
      </c>
      <c r="D41" s="43">
        <f>IF(Calculator!$C$5=1,LOOKUP(A41,$G$2:$AB$3),"N/A")</f>
        <v>-2</v>
      </c>
    </row>
    <row r="42" spans="1:4" x14ac:dyDescent="0.25">
      <c r="A42" s="51">
        <f>A41+Calculator!$O$31/200</f>
        <v>2.0000000000000009</v>
      </c>
      <c r="B42" s="43">
        <f>AVERAGE(HSFET!B56,LSFET!B56)</f>
        <v>91.272424755545131</v>
      </c>
      <c r="C42" s="43">
        <v>170</v>
      </c>
      <c r="D42" s="43">
        <f>IF(Calculator!$C$5=1,LOOKUP(A42,$G$2:$AB$3),"N/A")</f>
        <v>-2</v>
      </c>
    </row>
    <row r="43" spans="1:4" x14ac:dyDescent="0.25">
      <c r="A43" s="51">
        <f>A42+Calculator!$O$31/200</f>
        <v>2.0500000000000007</v>
      </c>
      <c r="B43" s="43">
        <f>AVERAGE(HSFET!B57,LSFET!B57)</f>
        <v>91.295438207196781</v>
      </c>
      <c r="C43" s="43">
        <v>170</v>
      </c>
      <c r="D43" s="43">
        <f>IF(Calculator!$C$5=1,LOOKUP(A43,$G$2:$AB$3),"N/A")</f>
        <v>-2</v>
      </c>
    </row>
    <row r="44" spans="1:4" x14ac:dyDescent="0.25">
      <c r="A44" s="51">
        <f>A43+Calculator!$O$31/200</f>
        <v>2.1000000000000005</v>
      </c>
      <c r="B44" s="43">
        <f>AVERAGE(HSFET!B58,LSFET!B58)</f>
        <v>91.317906955657321</v>
      </c>
      <c r="C44" s="43">
        <v>170</v>
      </c>
      <c r="D44" s="43">
        <f>IF(Calculator!$C$5=1,LOOKUP(A44,$G$2:$AB$3),"N/A")</f>
        <v>-2</v>
      </c>
    </row>
    <row r="45" spans="1:4" x14ac:dyDescent="0.25">
      <c r="A45" s="51">
        <f>A44+Calculator!$O$31/200</f>
        <v>2.1500000000000004</v>
      </c>
      <c r="B45" s="43">
        <f>AVERAGE(HSFET!B59,LSFET!B59)</f>
        <v>91.33983990226497</v>
      </c>
      <c r="C45" s="43">
        <v>170</v>
      </c>
      <c r="D45" s="43">
        <f>IF(Calculator!$C$5=1,LOOKUP(A45,$G$2:$AB$3),"N/A")</f>
        <v>-2</v>
      </c>
    </row>
    <row r="46" spans="1:4" x14ac:dyDescent="0.25">
      <c r="A46" s="51">
        <f>A45+Calculator!$O$31/200</f>
        <v>2.2000000000000002</v>
      </c>
      <c r="B46" s="43">
        <f>AVERAGE(HSFET!B60,LSFET!B60)</f>
        <v>91.3612475662961</v>
      </c>
      <c r="C46" s="43">
        <v>170</v>
      </c>
      <c r="D46" s="43">
        <f>IF(Calculator!$C$5=1,LOOKUP(A46,$G$2:$AB$3),"N/A")</f>
        <v>-2</v>
      </c>
    </row>
    <row r="47" spans="1:4" x14ac:dyDescent="0.25">
      <c r="A47" s="51">
        <f>A46+Calculator!$O$31/200</f>
        <v>2.25</v>
      </c>
      <c r="B47" s="43">
        <f>AVERAGE(HSFET!B61,LSFET!B61)</f>
        <v>91.382141699820977</v>
      </c>
      <c r="C47" s="43">
        <v>170</v>
      </c>
      <c r="D47" s="43">
        <f>IF(Calculator!$C$5=1,LOOKUP(A47,$G$2:$AB$3),"N/A")</f>
        <v>-2</v>
      </c>
    </row>
    <row r="48" spans="1:4" x14ac:dyDescent="0.25">
      <c r="A48" s="51">
        <f>A47+Calculator!$O$31/200</f>
        <v>2.2999999999999998</v>
      </c>
      <c r="B48" s="43">
        <f>AVERAGE(HSFET!B62,LSFET!B62)</f>
        <v>91.402534971116893</v>
      </c>
      <c r="C48" s="43">
        <v>170</v>
      </c>
      <c r="D48" s="43">
        <f>IF(Calculator!$C$5=1,LOOKUP(A48,$G$2:$AB$3),"N/A")</f>
        <v>-2</v>
      </c>
    </row>
    <row r="49" spans="1:4" x14ac:dyDescent="0.25">
      <c r="A49" s="51">
        <f>A48+Calculator!$O$31/200</f>
        <v>2.3499999999999996</v>
      </c>
      <c r="B49" s="43">
        <f>AVERAGE(HSFET!B63,LSFET!B63)</f>
        <v>91.422440704760021</v>
      </c>
      <c r="C49" s="43">
        <v>170</v>
      </c>
      <c r="D49" s="43">
        <f>IF(Calculator!$C$5=1,LOOKUP(A49,$G$2:$AB$3),"N/A")</f>
        <v>-2</v>
      </c>
    </row>
    <row r="50" spans="1:4" x14ac:dyDescent="0.25">
      <c r="A50" s="51">
        <f>A49+Calculator!$O$31/200</f>
        <v>2.3999999999999995</v>
      </c>
      <c r="B50" s="43">
        <f>AVERAGE(HSFET!B64,LSFET!B64)</f>
        <v>91.441872668705287</v>
      </c>
      <c r="C50" s="43">
        <v>170</v>
      </c>
      <c r="D50" s="43">
        <f>IF(Calculator!$C$5=1,LOOKUP(A50,$G$2:$AB$3),"N/A")</f>
        <v>-2</v>
      </c>
    </row>
    <row r="51" spans="1:4" x14ac:dyDescent="0.25">
      <c r="A51" s="51">
        <f>A50+Calculator!$O$31/200</f>
        <v>2.4499999999999993</v>
      </c>
      <c r="B51" s="43">
        <f>AVERAGE(HSFET!B65,LSFET!B65)</f>
        <v>91.460844900378618</v>
      </c>
      <c r="C51" s="43">
        <v>170</v>
      </c>
      <c r="D51" s="43">
        <f>IF(Calculator!$C$5=1,LOOKUP(A51,$G$2:$AB$3),"N/A")</f>
        <v>-2</v>
      </c>
    </row>
    <row r="52" spans="1:4" x14ac:dyDescent="0.25">
      <c r="A52" s="51">
        <f>A51+Calculator!$O$31/200</f>
        <v>2.4999999999999991</v>
      </c>
      <c r="B52" s="43">
        <f>AVERAGE(HSFET!B66,LSFET!B66)</f>
        <v>91.47937156518006</v>
      </c>
      <c r="C52" s="43">
        <v>170</v>
      </c>
      <c r="D52" s="43">
        <f>IF(Calculator!$C$5=1,LOOKUP(A52,$G$2:$AB$3),"N/A")</f>
        <v>-2</v>
      </c>
    </row>
    <row r="53" spans="1:4" x14ac:dyDescent="0.25">
      <c r="A53" s="51">
        <f>A52+Calculator!$O$31/200</f>
        <v>2.5499999999999989</v>
      </c>
      <c r="B53" s="43">
        <f>AVERAGE(HSFET!B67,LSFET!B67)</f>
        <v>91.497466841915298</v>
      </c>
      <c r="C53" s="43">
        <v>170</v>
      </c>
      <c r="D53" s="43">
        <f>IF(Calculator!$C$5=1,LOOKUP(A53,$G$2:$AB$3),"N/A")</f>
        <v>-2</v>
      </c>
    </row>
    <row r="54" spans="1:4" x14ac:dyDescent="0.25">
      <c r="A54" s="51">
        <f>A53+Calculator!$O$31/200</f>
        <v>2.5999999999999988</v>
      </c>
      <c r="B54" s="43">
        <f>AVERAGE(HSFET!B68,LSFET!B68)</f>
        <v>91.515144830591069</v>
      </c>
      <c r="C54" s="43">
        <v>170</v>
      </c>
      <c r="D54" s="43">
        <f>IF(Calculator!$C$5=1,LOOKUP(A54,$G$2:$AB$3),"N/A")</f>
        <v>-2</v>
      </c>
    </row>
    <row r="55" spans="1:4" x14ac:dyDescent="0.25">
      <c r="A55" s="51">
        <f>A54+Calculator!$O$31/200</f>
        <v>2.6499999999999986</v>
      </c>
      <c r="B55" s="43">
        <f>AVERAGE(HSFET!B69,LSFET!B69)</f>
        <v>91.532419478771132</v>
      </c>
      <c r="C55" s="43">
        <v>170</v>
      </c>
      <c r="D55" s="43">
        <f>IF(Calculator!$C$5=1,LOOKUP(A55,$G$2:$AB$3),"N/A")</f>
        <v>-2</v>
      </c>
    </row>
    <row r="56" spans="1:4" x14ac:dyDescent="0.25">
      <c r="A56" s="51">
        <f>A55+Calculator!$O$31/200</f>
        <v>2.6999999999999984</v>
      </c>
      <c r="B56" s="43">
        <f>AVERAGE(HSFET!B70,LSFET!B70)</f>
        <v>91.549304523320274</v>
      </c>
      <c r="C56" s="43">
        <v>170</v>
      </c>
      <c r="D56" s="43">
        <f>IF(Calculator!$C$5=1,LOOKUP(A56,$G$2:$AB$3),"N/A")</f>
        <v>-2</v>
      </c>
    </row>
    <row r="57" spans="1:4" x14ac:dyDescent="0.25">
      <c r="A57" s="51">
        <f>A56+Calculator!$O$31/200</f>
        <v>2.7499999999999982</v>
      </c>
      <c r="B57" s="43">
        <f>AVERAGE(HSFET!B71,LSFET!B71)</f>
        <v>91.565813444889869</v>
      </c>
      <c r="C57" s="43">
        <v>170</v>
      </c>
      <c r="D57" s="43">
        <f>IF(Calculator!$C$5=1,LOOKUP(A57,$G$2:$AB$3),"N/A")</f>
        <v>-2</v>
      </c>
    </row>
    <row r="58" spans="1:4" x14ac:dyDescent="0.25">
      <c r="A58" s="51">
        <f>A57+Calculator!$O$31/200</f>
        <v>2.799999999999998</v>
      </c>
      <c r="B58" s="43">
        <f>AVERAGE(HSFET!B72,LSFET!B72)</f>
        <v>91.581959432937097</v>
      </c>
      <c r="C58" s="43">
        <v>170</v>
      </c>
      <c r="D58" s="43">
        <f>IF(Calculator!$C$5=1,LOOKUP(A58,$G$2:$AB$3),"N/A")</f>
        <v>-2</v>
      </c>
    </row>
    <row r="59" spans="1:4" x14ac:dyDescent="0.25">
      <c r="A59" s="51">
        <f>A58+Calculator!$O$31/200</f>
        <v>2.8499999999999979</v>
      </c>
      <c r="B59" s="43">
        <f>AVERAGE(HSFET!B73,LSFET!B73)</f>
        <v>91.597755359435922</v>
      </c>
      <c r="C59" s="43">
        <v>170</v>
      </c>
      <c r="D59" s="43">
        <f>IF(Calculator!$C$5=1,LOOKUP(A59,$G$2:$AB$3),"N/A")</f>
        <v>-2</v>
      </c>
    </row>
    <row r="60" spans="1:4" x14ac:dyDescent="0.25">
      <c r="A60" s="51">
        <f>A59+Calculator!$O$31/200</f>
        <v>2.8999999999999977</v>
      </c>
      <c r="B60" s="43">
        <f>AVERAGE(HSFET!B74,LSFET!B74)</f>
        <v>91.613213759744085</v>
      </c>
      <c r="C60" s="43">
        <v>170</v>
      </c>
      <c r="D60" s="43">
        <f>IF(Calculator!$C$5=1,LOOKUP(A60,$G$2:$AB$3),"N/A")</f>
        <v>-2</v>
      </c>
    </row>
    <row r="61" spans="1:4" x14ac:dyDescent="0.25">
      <c r="A61" s="51">
        <f>A60+Calculator!$O$31/200</f>
        <v>2.9499999999999975</v>
      </c>
      <c r="B61" s="43">
        <f>AVERAGE(HSFET!B75,LSFET!B75)</f>
        <v>91.628346819345438</v>
      </c>
      <c r="C61" s="43">
        <v>170</v>
      </c>
      <c r="D61" s="43">
        <f>IF(Calculator!$C$5=1,LOOKUP(A61,$G$2:$AB$3),"N/A")</f>
        <v>-2</v>
      </c>
    </row>
    <row r="62" spans="1:4" x14ac:dyDescent="0.25">
      <c r="A62" s="51">
        <f>A61+Calculator!$O$31/200</f>
        <v>2.9999999999999973</v>
      </c>
      <c r="B62" s="43">
        <f>AVERAGE(HSFET!B76,LSFET!B76)</f>
        <v>91.643166365401214</v>
      </c>
      <c r="C62" s="43">
        <v>170</v>
      </c>
      <c r="D62" s="43">
        <f>IF(Calculator!$C$5=1,LOOKUP(A62,$G$2:$AB$3),"N/A")</f>
        <v>-2</v>
      </c>
    </row>
    <row r="63" spans="1:4" x14ac:dyDescent="0.25">
      <c r="A63" s="51">
        <f>A62+Calculator!$O$31/200</f>
        <v>3.0499999999999972</v>
      </c>
      <c r="B63" s="43">
        <f>AVERAGE(HSFET!B77,LSFET!B77)</f>
        <v>91.657683862221404</v>
      </c>
      <c r="C63" s="43">
        <v>170</v>
      </c>
      <c r="D63" s="43">
        <f>IF(Calculator!$C$5=1,LOOKUP(A63,$G$2:$AB$3),"N/A")</f>
        <v>-2</v>
      </c>
    </row>
    <row r="64" spans="1:4" x14ac:dyDescent="0.25">
      <c r="A64" s="51">
        <f>A63+Calculator!$O$31/200</f>
        <v>3.099999999999997</v>
      </c>
      <c r="B64" s="43">
        <f>AVERAGE(HSFET!B78,LSFET!B78)</f>
        <v>91.671910409917672</v>
      </c>
      <c r="C64" s="43">
        <v>170</v>
      </c>
      <c r="D64" s="43">
        <f>IF(Calculator!$C$5=1,LOOKUP(A64,$G$2:$AB$3),"N/A")</f>
        <v>-2</v>
      </c>
    </row>
    <row r="65" spans="1:4" x14ac:dyDescent="0.25">
      <c r="A65" s="51">
        <f>A64+Calculator!$O$31/200</f>
        <v>3.1499999999999968</v>
      </c>
      <c r="B65" s="43">
        <f>AVERAGE(HSFET!B79,LSFET!B79)</f>
        <v>91.685856745622715</v>
      </c>
      <c r="C65" s="43">
        <v>170</v>
      </c>
      <c r="D65" s="43">
        <f>IF(Calculator!$C$5=1,LOOKUP(A65,$G$2:$AB$3),"N/A")</f>
        <v>-2</v>
      </c>
    </row>
    <row r="66" spans="1:4" x14ac:dyDescent="0.25">
      <c r="A66" s="51">
        <f>A65+Calculator!$O$31/200</f>
        <v>3.1999999999999966</v>
      </c>
      <c r="B66" s="43">
        <f>AVERAGE(HSFET!B80,LSFET!B80)</f>
        <v>91.699533246765981</v>
      </c>
      <c r="C66" s="43">
        <v>170</v>
      </c>
      <c r="D66" s="43">
        <f>IF(Calculator!$C$5=1,LOOKUP(A66,$G$2:$AB$3),"N/A")</f>
        <v>-2</v>
      </c>
    </row>
    <row r="67" spans="1:4" x14ac:dyDescent="0.25">
      <c r="A67" s="51">
        <f>A66+Calculator!$O$31/200</f>
        <v>3.2499999999999964</v>
      </c>
      <c r="B67" s="43">
        <f>AVERAGE(HSFET!B81,LSFET!B81)</f>
        <v>91.712949935982067</v>
      </c>
      <c r="C67" s="43">
        <v>170</v>
      </c>
      <c r="D67" s="43">
        <f>IF(Calculator!$C$5=1,LOOKUP(A67,$G$2:$AB$3),"N/A")</f>
        <v>-2</v>
      </c>
    </row>
    <row r="68" spans="1:4" x14ac:dyDescent="0.25">
      <c r="A68" s="51">
        <f>A67+Calculator!$O$31/200</f>
        <v>3.2999999999999963</v>
      </c>
      <c r="B68" s="43">
        <f>AVERAGE(HSFET!B82,LSFET!B82)</f>
        <v>91.726116487301084</v>
      </c>
      <c r="C68" s="43">
        <v>170</v>
      </c>
      <c r="D68" s="43">
        <f>IF(Calculator!$C$5=1,LOOKUP(A68,$G$2:$AB$3),"N/A")</f>
        <v>-2</v>
      </c>
    </row>
    <row r="69" spans="1:4" x14ac:dyDescent="0.25">
      <c r="A69" s="51">
        <f>A68+Calculator!$O$31/200</f>
        <v>3.3499999999999961</v>
      </c>
      <c r="B69" s="43">
        <f>AVERAGE(HSFET!B83,LSFET!B83)</f>
        <v>91.739042233330395</v>
      </c>
      <c r="C69" s="43">
        <v>170</v>
      </c>
      <c r="D69" s="43">
        <f>IF(Calculator!$C$5=1,LOOKUP(A69,$G$2:$AB$3),"N/A")</f>
        <v>-2</v>
      </c>
    </row>
    <row r="70" spans="1:4" x14ac:dyDescent="0.25">
      <c r="A70" s="51">
        <f>A69+Calculator!$O$31/200</f>
        <v>3.3999999999999959</v>
      </c>
      <c r="B70" s="43">
        <f>AVERAGE(HSFET!B84,LSFET!B84)</f>
        <v>91.75173617318859</v>
      </c>
      <c r="C70" s="43">
        <v>170</v>
      </c>
      <c r="D70" s="43">
        <f>IF(Calculator!$C$5=1,LOOKUP(A70,$G$2:$AB$3),"N/A")</f>
        <v>-2</v>
      </c>
    </row>
    <row r="71" spans="1:4" x14ac:dyDescent="0.25">
      <c r="A71" s="51">
        <f>A70+Calculator!$O$31/200</f>
        <v>3.4499999999999957</v>
      </c>
      <c r="B71" s="43">
        <f>AVERAGE(HSFET!B85,LSFET!B85)</f>
        <v>91.764206980993549</v>
      </c>
      <c r="C71" s="43">
        <v>170</v>
      </c>
      <c r="D71" s="43">
        <f>IF(Calculator!$C$5=1,LOOKUP(A71,$G$2:$AB$3),"N/A")</f>
        <v>-2</v>
      </c>
    </row>
    <row r="72" spans="1:4" x14ac:dyDescent="0.25">
      <c r="A72" s="51">
        <f>A71+Calculator!$O$31/200</f>
        <v>3.4999999999999956</v>
      </c>
      <c r="B72" s="43">
        <f>AVERAGE(HSFET!B86,LSFET!B86)</f>
        <v>91.776463014742788</v>
      </c>
      <c r="C72" s="43">
        <v>170</v>
      </c>
      <c r="D72" s="43">
        <f>IF(Calculator!$C$5=1,LOOKUP(A72,$G$2:$AB$3),"N/A")</f>
        <v>-2</v>
      </c>
    </row>
    <row r="73" spans="1:4" x14ac:dyDescent="0.25">
      <c r="A73" s="51">
        <f>A72+Calculator!$O$31/200</f>
        <v>3.5499999999999954</v>
      </c>
      <c r="B73" s="43">
        <f>AVERAGE(HSFET!B87,LSFET!B87)</f>
        <v>91.788512325452785</v>
      </c>
      <c r="C73" s="43">
        <v>170</v>
      </c>
      <c r="D73" s="43">
        <f>IF(Calculator!$C$5=1,LOOKUP(A73,$G$2:$AB$3),"N/A")</f>
        <v>-2</v>
      </c>
    </row>
    <row r="74" spans="1:4" x14ac:dyDescent="0.25">
      <c r="A74" s="51">
        <f>A73+Calculator!$O$31/200</f>
        <v>3.5999999999999952</v>
      </c>
      <c r="B74" s="43">
        <f>AVERAGE(HSFET!B88,LSFET!B88)</f>
        <v>91.800362666448862</v>
      </c>
      <c r="C74" s="43">
        <v>170</v>
      </c>
      <c r="D74" s="43">
        <f>IF(Calculator!$C$5=1,LOOKUP(A74,$G$2:$AB$3),"N/A")</f>
        <v>-2</v>
      </c>
    </row>
    <row r="75" spans="1:4" x14ac:dyDescent="0.25">
      <c r="A75" s="51">
        <f>A74+Calculator!$O$31/200</f>
        <v>3.649999999999995</v>
      </c>
      <c r="B75" s="43">
        <f>AVERAGE(HSFET!B89,LSFET!B89)</f>
        <v>91.812021502717215</v>
      </c>
      <c r="C75" s="43">
        <v>170</v>
      </c>
      <c r="D75" s="43">
        <f>IF(Calculator!$C$5=1,LOOKUP(A75,$G$2:$AB$3),"N/A")</f>
        <v>-2</v>
      </c>
    </row>
    <row r="76" spans="1:4" x14ac:dyDescent="0.25">
      <c r="A76" s="51">
        <f>A75+Calculator!$O$31/200</f>
        <v>3.6999999999999948</v>
      </c>
      <c r="B76" s="43">
        <f>AVERAGE(HSFET!B90,LSFET!B90)</f>
        <v>91.823496020247831</v>
      </c>
      <c r="C76" s="43">
        <v>170</v>
      </c>
      <c r="D76" s="43">
        <f>IF(Calculator!$C$5=1,LOOKUP(A76,$G$2:$AB$3),"N/A")</f>
        <v>-2</v>
      </c>
    </row>
    <row r="77" spans="1:4" x14ac:dyDescent="0.25">
      <c r="A77" s="51">
        <f>A76+Calculator!$O$31/200</f>
        <v>3.7499999999999947</v>
      </c>
      <c r="B77" s="43">
        <f>AVERAGE(HSFET!B91,LSFET!B91)</f>
        <v>91.834793135311003</v>
      </c>
      <c r="C77" s="43">
        <v>170</v>
      </c>
      <c r="D77" s="43">
        <f>IF(Calculator!$C$5=1,LOOKUP(A77,$G$2:$AB$3),"N/A")</f>
        <v>-2</v>
      </c>
    </row>
    <row r="78" spans="1:4" x14ac:dyDescent="0.25">
      <c r="A78" s="51">
        <f>A77+Calculator!$O$31/200</f>
        <v>3.7999999999999945</v>
      </c>
      <c r="B78" s="43">
        <f>AVERAGE(HSFET!B92,LSFET!B92)</f>
        <v>91.845919503621587</v>
      </c>
      <c r="C78" s="43">
        <v>170</v>
      </c>
      <c r="D78" s="43">
        <f>IF(Calculator!$C$5=1,LOOKUP(A78,$G$2:$AB$3),"N/A")</f>
        <v>-2</v>
      </c>
    </row>
    <row r="79" spans="1:4" x14ac:dyDescent="0.25">
      <c r="A79" s="51">
        <f>A78+Calculator!$O$31/200</f>
        <v>3.8499999999999943</v>
      </c>
      <c r="B79" s="43">
        <f>AVERAGE(HSFET!B93,LSFET!B93)</f>
        <v>91.856881529355064</v>
      </c>
      <c r="C79" s="43">
        <v>170</v>
      </c>
      <c r="D79" s="43">
        <f>IF(Calculator!$C$5=1,LOOKUP(A79,$G$2:$AB$3),"N/A")</f>
        <v>-2</v>
      </c>
    </row>
    <row r="80" spans="1:4" x14ac:dyDescent="0.25">
      <c r="A80" s="51">
        <f>A79+Calculator!$O$31/200</f>
        <v>3.8999999999999941</v>
      </c>
      <c r="B80" s="43">
        <f>AVERAGE(HSFET!B94,LSFET!B94)</f>
        <v>91.867685373987641</v>
      </c>
      <c r="C80" s="43">
        <v>170</v>
      </c>
      <c r="D80" s="43">
        <f>IF(Calculator!$C$5=1,LOOKUP(A80,$G$2:$AB$3),"N/A")</f>
        <v>-2</v>
      </c>
    </row>
    <row r="81" spans="1:4" x14ac:dyDescent="0.25">
      <c r="A81" s="51">
        <f>A80+Calculator!$O$31/200</f>
        <v>3.949999999999994</v>
      </c>
      <c r="B81" s="43">
        <f>AVERAGE(HSFET!B95,LSFET!B95)</f>
        <v>91.87833696493847</v>
      </c>
      <c r="C81" s="43">
        <v>170</v>
      </c>
      <c r="D81" s="43">
        <f>IF(Calculator!$C$5=1,LOOKUP(A81,$G$2:$AB$3),"N/A")</f>
        <v>-2</v>
      </c>
    </row>
    <row r="82" spans="1:4" x14ac:dyDescent="0.25">
      <c r="A82" s="51">
        <f>A81+Calculator!$O$31/200</f>
        <v>3.9999999999999938</v>
      </c>
      <c r="B82" s="43">
        <f>AVERAGE(HSFET!B96,LSFET!B96)</f>
        <v>91.888842003998548</v>
      </c>
      <c r="C82" s="43">
        <v>170</v>
      </c>
      <c r="D82" s="43">
        <f>IF(Calculator!$C$5=1,LOOKUP(A82,$G$2:$AB$3),"N/A")</f>
        <v>-2</v>
      </c>
    </row>
    <row r="83" spans="1:4" x14ac:dyDescent="0.25">
      <c r="A83" s="51">
        <f>A82+Calculator!$O$31/200</f>
        <v>4.0499999999999936</v>
      </c>
      <c r="B83" s="43">
        <f>AVERAGE(HSFET!B97,LSFET!B97)</f>
        <v>91.899205975534372</v>
      </c>
      <c r="C83" s="43">
        <v>170</v>
      </c>
      <c r="D83" s="43">
        <f>IF(Calculator!$C$5=1,LOOKUP(A83,$G$2:$AB$3),"N/A")</f>
        <v>-2</v>
      </c>
    </row>
    <row r="84" spans="1:4" x14ac:dyDescent="0.25">
      <c r="A84" s="51">
        <f>A83+Calculator!$O$31/200</f>
        <v>4.0999999999999934</v>
      </c>
      <c r="B84" s="43">
        <f>AVERAGE(HSFET!B98,LSFET!B98)</f>
        <v>91.909434154458879</v>
      </c>
      <c r="C84" s="43">
        <v>170</v>
      </c>
      <c r="D84" s="43">
        <f>IF(Calculator!$C$5=1,LOOKUP(A84,$G$2:$AB$3),"N/A")</f>
        <v>-2</v>
      </c>
    </row>
    <row r="85" spans="1:4" x14ac:dyDescent="0.25">
      <c r="A85" s="51">
        <f>A84+Calculator!$O$31/200</f>
        <v>4.1499999999999932</v>
      </c>
      <c r="B85" s="43">
        <f>AVERAGE(HSFET!B99,LSFET!B99)</f>
        <v>91.919531613964651</v>
      </c>
      <c r="C85" s="43">
        <v>170</v>
      </c>
      <c r="D85" s="43">
        <f>IF(Calculator!$C$5=1,LOOKUP(A85,$G$2:$AB$3),"N/A")</f>
        <v>-2</v>
      </c>
    </row>
    <row r="86" spans="1:4" x14ac:dyDescent="0.25">
      <c r="A86" s="51">
        <f>A85+Calculator!$O$31/200</f>
        <v>4.1999999999999931</v>
      </c>
      <c r="B86" s="43">
        <f>AVERAGE(HSFET!B100,LSFET!B100)</f>
        <v>91.929503233017101</v>
      </c>
      <c r="C86" s="43">
        <v>170</v>
      </c>
      <c r="D86" s="43">
        <f>IF(Calculator!$C$5=1,LOOKUP(A86,$G$2:$AB$3),"N/A")</f>
        <v>-2</v>
      </c>
    </row>
    <row r="87" spans="1:4" x14ac:dyDescent="0.25">
      <c r="A87" s="51">
        <f>A86+Calculator!$O$31/200</f>
        <v>4.2499999999999929</v>
      </c>
      <c r="B87" s="43">
        <f>AVERAGE(HSFET!B101,LSFET!B101)</f>
        <v>91.939353703607338</v>
      </c>
      <c r="C87" s="43">
        <v>170</v>
      </c>
      <c r="D87" s="43">
        <f>IF(Calculator!$C$5=1,LOOKUP(A87,$G$2:$AB$3),"N/A")</f>
        <v>-2</v>
      </c>
    </row>
    <row r="88" spans="1:4" x14ac:dyDescent="0.25">
      <c r="A88" s="51">
        <f>A87+Calculator!$O$31/200</f>
        <v>4.2999999999999927</v>
      </c>
      <c r="B88" s="43">
        <f>AVERAGE(HSFET!B102,LSFET!B102)</f>
        <v>91.949087537765649</v>
      </c>
      <c r="C88" s="43">
        <v>170</v>
      </c>
      <c r="D88" s="43">
        <f>IF(Calculator!$C$5=1,LOOKUP(A88,$G$2:$AB$3),"N/A")</f>
        <v>-2</v>
      </c>
    </row>
    <row r="89" spans="1:4" x14ac:dyDescent="0.25">
      <c r="A89" s="51">
        <f>A88+Calculator!$O$31/200</f>
        <v>4.3499999999999925</v>
      </c>
      <c r="B89" s="43">
        <f>AVERAGE(HSFET!B103,LSFET!B103)</f>
        <v>91.9587090743386</v>
      </c>
      <c r="C89" s="43">
        <v>170</v>
      </c>
      <c r="D89" s="43">
        <f>IF(Calculator!$C$5=1,LOOKUP(A89,$G$2:$AB$3),"N/A")</f>
        <v>-2</v>
      </c>
    </row>
    <row r="90" spans="1:4" x14ac:dyDescent="0.25">
      <c r="A90" s="51">
        <f>A89+Calculator!$O$31/200</f>
        <v>4.3999999999999924</v>
      </c>
      <c r="B90" s="43">
        <f>AVERAGE(HSFET!B104,LSFET!B104)</f>
        <v>91.968222485532692</v>
      </c>
      <c r="C90" s="43">
        <v>170</v>
      </c>
      <c r="D90" s="43">
        <f>IF(Calculator!$C$5=1,LOOKUP(A90,$G$2:$AB$3),"N/A")</f>
        <v>-2</v>
      </c>
    </row>
    <row r="91" spans="1:4" x14ac:dyDescent="0.25">
      <c r="A91" s="51">
        <f>A90+Calculator!$O$31/200</f>
        <v>4.4499999999999922</v>
      </c>
      <c r="B91" s="43">
        <f>AVERAGE(HSFET!B105,LSFET!B105)</f>
        <v>91.977631783229299</v>
      </c>
      <c r="C91" s="43">
        <v>170</v>
      </c>
      <c r="D91" s="43">
        <f>IF(Calculator!$C$5=1,LOOKUP(A91,$G$2:$AB$3),"N/A")</f>
        <v>-2</v>
      </c>
    </row>
    <row r="92" spans="1:4" x14ac:dyDescent="0.25">
      <c r="A92" s="51">
        <f>A91+Calculator!$O$31/200</f>
        <v>4.499999999999992</v>
      </c>
      <c r="B92" s="43">
        <f>AVERAGE(HSFET!B106,LSFET!B106)</f>
        <v>91.986940825075521</v>
      </c>
      <c r="C92" s="43">
        <v>170</v>
      </c>
      <c r="D92" s="43">
        <f>IF(Calculator!$C$5=1,LOOKUP(A92,$G$2:$AB$3),"N/A")</f>
        <v>-2</v>
      </c>
    </row>
    <row r="93" spans="1:4" x14ac:dyDescent="0.25">
      <c r="A93" s="51">
        <f>A92+Calculator!$O$31/200</f>
        <v>4.5499999999999918</v>
      </c>
      <c r="B93" s="43">
        <f>AVERAGE(HSFET!B107,LSFET!B107)</f>
        <v>91.996153320356456</v>
      </c>
      <c r="C93" s="43">
        <v>170</v>
      </c>
      <c r="D93" s="43">
        <f>IF(Calculator!$C$5=1,LOOKUP(A93,$G$2:$AB$3),"N/A")</f>
        <v>-2</v>
      </c>
    </row>
    <row r="94" spans="1:4" x14ac:dyDescent="0.25">
      <c r="A94" s="51">
        <f>A93+Calculator!$O$31/200</f>
        <v>4.5999999999999917</v>
      </c>
      <c r="B94" s="43">
        <f>AVERAGE(HSFET!B108,LSFET!B108)</f>
        <v>92.005272835654551</v>
      </c>
      <c r="C94" s="43">
        <v>170</v>
      </c>
      <c r="D94" s="43">
        <f>IF(Calculator!$C$5=1,LOOKUP(A94,$G$2:$AB$3),"N/A")</f>
        <v>-2</v>
      </c>
    </row>
    <row r="95" spans="1:4" x14ac:dyDescent="0.25">
      <c r="A95" s="51">
        <f>A94+Calculator!$O$31/200</f>
        <v>4.6499999999999915</v>
      </c>
      <c r="B95" s="43">
        <f>AVERAGE(HSFET!B109,LSFET!B109)</f>
        <v>92.014302800301991</v>
      </c>
      <c r="C95" s="43">
        <v>170</v>
      </c>
      <c r="D95" s="43">
        <f>IF(Calculator!$C$5=1,LOOKUP(A95,$G$2:$AB$3),"N/A")</f>
        <v>-2</v>
      </c>
    </row>
    <row r="96" spans="1:4" x14ac:dyDescent="0.25">
      <c r="A96" s="51">
        <f>A95+Calculator!$O$31/200</f>
        <v>4.6999999999999913</v>
      </c>
      <c r="B96" s="43">
        <f>AVERAGE(HSFET!B110,LSFET!B110)</f>
        <v>92.02324651163201</v>
      </c>
      <c r="C96" s="43">
        <v>170</v>
      </c>
      <c r="D96" s="43">
        <f>IF(Calculator!$C$5=1,LOOKUP(A96,$G$2:$AB$3),"N/A")</f>
        <v>-2</v>
      </c>
    </row>
    <row r="97" spans="1:4" x14ac:dyDescent="0.25">
      <c r="A97" s="51">
        <f>A96+Calculator!$O$31/200</f>
        <v>4.7499999999999911</v>
      </c>
      <c r="B97" s="43">
        <f>AVERAGE(HSFET!B111,LSFET!B111)</f>
        <v>92.032107140035635</v>
      </c>
      <c r="C97" s="43">
        <v>170</v>
      </c>
      <c r="D97" s="43">
        <f>IF(Calculator!$C$5=1,LOOKUP(A97,$G$2:$AB$3),"N/A")</f>
        <v>-2</v>
      </c>
    </row>
    <row r="98" spans="1:4" x14ac:dyDescent="0.25">
      <c r="A98" s="51">
        <f>A97+Calculator!$O$31/200</f>
        <v>4.7999999999999909</v>
      </c>
      <c r="B98" s="43">
        <f>AVERAGE(HSFET!B112,LSFET!B112)</f>
        <v>92.040887733829635</v>
      </c>
      <c r="C98" s="43">
        <v>170</v>
      </c>
      <c r="D98" s="43">
        <f>IF(Calculator!$C$5=1,LOOKUP(A98,$G$2:$AB$3),"N/A")</f>
        <v>-2</v>
      </c>
    </row>
    <row r="99" spans="1:4" x14ac:dyDescent="0.25">
      <c r="A99" s="51">
        <f>A98+Calculator!$O$31/200</f>
        <v>4.8499999999999908</v>
      </c>
      <c r="B99" s="43">
        <f>AVERAGE(HSFET!B113,LSFET!B113)</f>
        <v>92.04959122394223</v>
      </c>
      <c r="C99" s="43">
        <v>170</v>
      </c>
      <c r="D99" s="43">
        <f>IF(Calculator!$C$5=1,LOOKUP(A99,$G$2:$AB$3),"N/A")</f>
        <v>-2</v>
      </c>
    </row>
    <row r="100" spans="1:4" x14ac:dyDescent="0.25">
      <c r="A100" s="51">
        <f>A99+Calculator!$O$31/200</f>
        <v>4.8999999999999906</v>
      </c>
      <c r="B100" s="43">
        <f>AVERAGE(HSFET!B114,LSFET!B114)</f>
        <v>92.058220428422374</v>
      </c>
      <c r="C100" s="43">
        <v>170</v>
      </c>
      <c r="D100" s="43">
        <f>IF(Calculator!$C$5=1,LOOKUP(A100,$G$2:$AB$3),"N/A")</f>
        <v>-2</v>
      </c>
    </row>
    <row r="101" spans="1:4" x14ac:dyDescent="0.25">
      <c r="A101" s="51">
        <f>A100+Calculator!$O$31/200</f>
        <v>4.9499999999999904</v>
      </c>
      <c r="B101" s="43">
        <f>AVERAGE(HSFET!B115,LSFET!B115)</f>
        <v>92.066778056778787</v>
      </c>
      <c r="C101" s="43">
        <v>170</v>
      </c>
      <c r="D101" s="43">
        <f>IF(Calculator!$C$5=1,LOOKUP(A101,$G$2:$AB$3),"N/A")</f>
        <v>-2</v>
      </c>
    </row>
    <row r="102" spans="1:4" x14ac:dyDescent="0.25">
      <c r="A102" s="51">
        <f>A101+Calculator!$O$31/200</f>
        <v>4.9999999999999902</v>
      </c>
      <c r="B102" s="43">
        <f>AVERAGE(HSFET!B116,LSFET!B116)</f>
        <v>92.075266714154594</v>
      </c>
      <c r="C102" s="43">
        <v>170</v>
      </c>
      <c r="D102" s="43">
        <f>IF(Calculator!$C$5=1,LOOKUP(A102,$G$2:$AB$3),"N/A")</f>
        <v>-2</v>
      </c>
    </row>
    <row r="103" spans="1:4" x14ac:dyDescent="0.25">
      <c r="A103" s="51">
        <f>A102+Calculator!$O$31/200</f>
        <v>5.0499999999999901</v>
      </c>
      <c r="B103" s="43">
        <f>AVERAGE(HSFET!B117,LSFET!B117)</f>
        <v>92.083688905343536</v>
      </c>
      <c r="C103" s="43">
        <v>170</v>
      </c>
      <c r="D103" s="43">
        <f>IF(Calculator!$C$5=1,LOOKUP(A103,$G$2:$AB$3),"N/A")</f>
        <v>-2</v>
      </c>
    </row>
    <row r="104" spans="1:4" x14ac:dyDescent="0.25">
      <c r="A104" s="51">
        <f>A103+Calculator!$O$31/200</f>
        <v>5.0999999999999899</v>
      </c>
      <c r="B104" s="43">
        <f>AVERAGE(HSFET!B118,LSFET!B118)</f>
        <v>92.092047038653149</v>
      </c>
      <c r="C104" s="43">
        <v>170</v>
      </c>
      <c r="D104" s="43">
        <f>IF(Calculator!$C$5=1,LOOKUP(A104,$G$2:$AB$3),"N/A")</f>
        <v>-2</v>
      </c>
    </row>
    <row r="105" spans="1:4" x14ac:dyDescent="0.25">
      <c r="A105" s="51">
        <f>A104+Calculator!$O$31/200</f>
        <v>5.1499999999999897</v>
      </c>
      <c r="B105" s="43">
        <f>AVERAGE(HSFET!B119,LSFET!B119)</f>
        <v>92.100343429620665</v>
      </c>
      <c r="C105" s="43">
        <v>170</v>
      </c>
      <c r="D105" s="43">
        <f>IF(Calculator!$C$5=1,LOOKUP(A105,$G$2:$AB$3),"N/A")</f>
        <v>-2</v>
      </c>
    </row>
    <row r="106" spans="1:4" x14ac:dyDescent="0.25">
      <c r="A106" s="51">
        <f>A105+Calculator!$O$31/200</f>
        <v>5.1999999999999895</v>
      </c>
      <c r="B106" s="43">
        <f>AVERAGE(HSFET!B120,LSFET!B120)</f>
        <v>92.108580304586923</v>
      </c>
      <c r="C106" s="43">
        <v>170</v>
      </c>
      <c r="D106" s="43">
        <f>IF(Calculator!$C$5=1,LOOKUP(A106,$G$2:$AB$3),"N/A")</f>
        <v>-2</v>
      </c>
    </row>
    <row r="107" spans="1:4" x14ac:dyDescent="0.25">
      <c r="A107" s="51">
        <f>A106+Calculator!$O$31/200</f>
        <v>5.2499999999999893</v>
      </c>
      <c r="B107" s="43">
        <f>AVERAGE(HSFET!B121,LSFET!B121)</f>
        <v>92.116759804133636</v>
      </c>
      <c r="C107" s="43">
        <v>170</v>
      </c>
      <c r="D107" s="43">
        <f>IF(Calculator!$C$5=1,LOOKUP(A107,$G$2:$AB$3),"N/A")</f>
        <v>-2</v>
      </c>
    </row>
    <row r="108" spans="1:4" x14ac:dyDescent="0.25">
      <c r="A108" s="51">
        <f>A107+Calculator!$O$31/200</f>
        <v>5.2999999999999892</v>
      </c>
      <c r="B108" s="43">
        <f>AVERAGE(HSFET!B122,LSFET!B122)</f>
        <v>92.124883986388681</v>
      </c>
      <c r="C108" s="43">
        <v>170</v>
      </c>
      <c r="D108" s="43">
        <f>IF(Calculator!$C$5=1,LOOKUP(A108,$G$2:$AB$3),"N/A")</f>
        <v>-2</v>
      </c>
    </row>
    <row r="109" spans="1:4" x14ac:dyDescent="0.25">
      <c r="A109" s="51">
        <f>A108+Calculator!$O$31/200</f>
        <v>5.349999999999989</v>
      </c>
      <c r="B109" s="43">
        <f>AVERAGE(HSFET!B123,LSFET!B123)</f>
        <v>92.13295483020498</v>
      </c>
      <c r="C109" s="43">
        <v>170</v>
      </c>
      <c r="D109" s="43">
        <f>IF(Calculator!$C$5=1,LOOKUP(A109,$G$2:$AB$3),"N/A")</f>
        <v>-2</v>
      </c>
    </row>
    <row r="110" spans="1:4" x14ac:dyDescent="0.25">
      <c r="A110" s="51">
        <f>A109+Calculator!$O$31/200</f>
        <v>5.3999999999999888</v>
      </c>
      <c r="B110" s="43">
        <f>AVERAGE(HSFET!B124,LSFET!B124)</f>
        <v>92.140974238216984</v>
      </c>
      <c r="C110" s="43">
        <v>170</v>
      </c>
      <c r="D110" s="43">
        <f>IF(Calculator!$C$5=1,LOOKUP(A110,$G$2:$AB$3),"N/A")</f>
        <v>-2</v>
      </c>
    </row>
    <row r="111" spans="1:4" x14ac:dyDescent="0.25">
      <c r="A111" s="51">
        <f>A110+Calculator!$O$31/200</f>
        <v>5.4499999999999886</v>
      </c>
      <c r="B111" s="43">
        <f>AVERAGE(HSFET!B125,LSFET!B125)</f>
        <v>92.148944039780019</v>
      </c>
      <c r="C111" s="43">
        <v>170</v>
      </c>
      <c r="D111" s="43">
        <f>IF(Calculator!$C$5=1,LOOKUP(A111,$G$2:$AB$3),"N/A")</f>
        <v>-2</v>
      </c>
    </row>
    <row r="112" spans="1:4" x14ac:dyDescent="0.25">
      <c r="A112" s="51">
        <f>A111+Calculator!$O$31/200</f>
        <v>5.4999999999999885</v>
      </c>
      <c r="B112" s="43">
        <f>AVERAGE(HSFET!B126,LSFET!B126)</f>
        <v>92.156865993796316</v>
      </c>
      <c r="C112" s="43">
        <v>170</v>
      </c>
      <c r="D112" s="43">
        <f>IF(Calculator!$C$5=1,LOOKUP(A112,$G$2:$AB$3),"N/A")</f>
        <v>-2</v>
      </c>
    </row>
    <row r="113" spans="1:4" x14ac:dyDescent="0.25">
      <c r="A113" s="51">
        <f>A112+Calculator!$O$31/200</f>
        <v>5.5499999999999883</v>
      </c>
      <c r="B113" s="43">
        <f>AVERAGE(HSFET!B127,LSFET!B127)</f>
        <v>92.164741791432647</v>
      </c>
      <c r="C113" s="43">
        <v>170</v>
      </c>
      <c r="D113" s="43">
        <f>IF(Calculator!$C$5=1,LOOKUP(A113,$G$2:$AB$3),"N/A")</f>
        <v>-2</v>
      </c>
    </row>
    <row r="114" spans="1:4" x14ac:dyDescent="0.25">
      <c r="A114" s="51">
        <f>A113+Calculator!$O$31/200</f>
        <v>5.5999999999999881</v>
      </c>
      <c r="B114" s="43">
        <f>AVERAGE(HSFET!B128,LSFET!B128)</f>
        <v>92.172573058732937</v>
      </c>
      <c r="C114" s="43">
        <v>170</v>
      </c>
      <c r="D114" s="43">
        <f>IF(Calculator!$C$5=1,LOOKUP(A114,$G$2:$AB$3),"N/A")</f>
        <v>-2</v>
      </c>
    </row>
    <row r="115" spans="1:4" x14ac:dyDescent="0.25">
      <c r="A115" s="51">
        <f>A114+Calculator!$O$31/200</f>
        <v>5.6499999999999879</v>
      </c>
      <c r="B115" s="43">
        <f>AVERAGE(HSFET!B129,LSFET!B129)</f>
        <v>92.180361359130615</v>
      </c>
      <c r="C115" s="43">
        <v>170</v>
      </c>
      <c r="D115" s="43">
        <f>IF(Calculator!$C$5=1,LOOKUP(A115,$G$2:$AB$3),"N/A")</f>
        <v>-2</v>
      </c>
    </row>
    <row r="116" spans="1:4" x14ac:dyDescent="0.25">
      <c r="A116" s="51">
        <f>A115+Calculator!$O$31/200</f>
        <v>5.6999999999999877</v>
      </c>
      <c r="B116" s="43">
        <f>AVERAGE(HSFET!B130,LSFET!B130)</f>
        <v>92.188108195863975</v>
      </c>
      <c r="C116" s="43">
        <v>170</v>
      </c>
      <c r="D116" s="43">
        <f>IF(Calculator!$C$5=1,LOOKUP(A116,$G$2:$AB$3),"N/A")</f>
        <v>-2</v>
      </c>
    </row>
    <row r="117" spans="1:4" x14ac:dyDescent="0.25">
      <c r="A117" s="51">
        <f>A116+Calculator!$O$31/200</f>
        <v>5.7499999999999876</v>
      </c>
      <c r="B117" s="43">
        <f>AVERAGE(HSFET!B131,LSFET!B131)</f>
        <v>92.195815014298489</v>
      </c>
      <c r="C117" s="43">
        <v>170</v>
      </c>
      <c r="D117" s="43">
        <f>IF(Calculator!$C$5=1,LOOKUP(A117,$G$2:$AB$3),"N/A")</f>
        <v>-2</v>
      </c>
    </row>
    <row r="118" spans="1:4" x14ac:dyDescent="0.25">
      <c r="A118" s="51">
        <f>A117+Calculator!$O$31/200</f>
        <v>5.7999999999999874</v>
      </c>
      <c r="B118" s="43">
        <f>AVERAGE(HSFET!B132,LSFET!B132)</f>
        <v>92.203483204159568</v>
      </c>
      <c r="C118" s="43">
        <v>170</v>
      </c>
      <c r="D118" s="43">
        <f>IF(Calculator!$C$5=1,LOOKUP(A118,$G$2:$AB$3),"N/A")</f>
        <v>-2</v>
      </c>
    </row>
    <row r="119" spans="1:4" x14ac:dyDescent="0.25">
      <c r="A119" s="51">
        <f>A118+Calculator!$O$31/200</f>
        <v>5.8499999999999872</v>
      </c>
      <c r="B119" s="43">
        <f>AVERAGE(HSFET!B133,LSFET!B133)</f>
        <v>92.211114101679229</v>
      </c>
      <c r="C119" s="43">
        <v>170</v>
      </c>
      <c r="D119" s="43">
        <f>IF(Calculator!$C$5=1,LOOKUP(A119,$G$2:$AB$3),"N/A")</f>
        <v>-2</v>
      </c>
    </row>
    <row r="120" spans="1:4" x14ac:dyDescent="0.25">
      <c r="A120" s="51">
        <f>A119+Calculator!$O$31/200</f>
        <v>5.899999999999987</v>
      </c>
      <c r="B120" s="43">
        <f>AVERAGE(HSFET!B134,LSFET!B134)</f>
        <v>92.218708991660066</v>
      </c>
      <c r="C120" s="43">
        <v>170</v>
      </c>
      <c r="D120" s="43">
        <f>IF(Calculator!$C$5=1,LOOKUP(A120,$G$2:$AB$3),"N/A")</f>
        <v>-2</v>
      </c>
    </row>
    <row r="121" spans="1:4" x14ac:dyDescent="0.25">
      <c r="A121" s="51">
        <f>A120+Calculator!$O$31/200</f>
        <v>5.9499999999999869</v>
      </c>
      <c r="B121" s="43">
        <f>AVERAGE(HSFET!B135,LSFET!B135)</f>
        <v>92.226269109459366</v>
      </c>
      <c r="C121" s="43">
        <v>170</v>
      </c>
      <c r="D121" s="43">
        <f>IF(Calculator!$C$5=1,LOOKUP(A121,$G$2:$AB$3),"N/A")</f>
        <v>-2</v>
      </c>
    </row>
    <row r="122" spans="1:4" x14ac:dyDescent="0.25">
      <c r="A122" s="51">
        <f>A121+Calculator!$O$31/200</f>
        <v>5.9999999999999867</v>
      </c>
      <c r="B122" s="43">
        <f>AVERAGE(HSFET!B136,LSFET!B136)</f>
        <v>92.233795642897007</v>
      </c>
      <c r="C122" s="43">
        <v>170</v>
      </c>
      <c r="D122" s="43">
        <f>IF(Calculator!$C$5=1,LOOKUP(A122,$G$2:$AB$3),"N/A")</f>
        <v>-2</v>
      </c>
    </row>
    <row r="123" spans="1:4" x14ac:dyDescent="0.25">
      <c r="A123" s="51">
        <f>A122+Calculator!$O$31/200</f>
        <v>6.0499999999999865</v>
      </c>
      <c r="B123" s="43">
        <f>AVERAGE(HSFET!B137,LSFET!B137)</f>
        <v>92.241289734089293</v>
      </c>
      <c r="C123" s="43">
        <v>170</v>
      </c>
      <c r="D123" s="43">
        <f>IF(Calculator!$C$5=1,LOOKUP(A123,$G$2:$AB$3),"N/A")</f>
        <v>-2</v>
      </c>
    </row>
    <row r="124" spans="1:4" x14ac:dyDescent="0.25">
      <c r="A124" s="51">
        <f>A123+Calculator!$O$31/200</f>
        <v>6.0999999999999863</v>
      </c>
      <c r="B124" s="43">
        <f>AVERAGE(HSFET!B138,LSFET!B138)</f>
        <v>92.248752481212506</v>
      </c>
      <c r="C124" s="43">
        <v>170</v>
      </c>
      <c r="D124" s="43">
        <f>IF(Calculator!$C$5=1,LOOKUP(A124,$G$2:$AB$3),"N/A")</f>
        <v>-2</v>
      </c>
    </row>
    <row r="125" spans="1:4" x14ac:dyDescent="0.25">
      <c r="A125" s="51">
        <f>A124+Calculator!$O$31/200</f>
        <v>6.1499999999999861</v>
      </c>
      <c r="B125" s="43">
        <f>AVERAGE(HSFET!B139,LSFET!B139)</f>
        <v>92.256184940197983</v>
      </c>
      <c r="C125" s="43">
        <v>170</v>
      </c>
      <c r="D125" s="43">
        <f>IF(Calculator!$C$5=1,LOOKUP(A125,$G$2:$AB$3),"N/A")</f>
        <v>-2</v>
      </c>
    </row>
    <row r="126" spans="1:4" x14ac:dyDescent="0.25">
      <c r="A126" s="51">
        <f>A125+Calculator!$O$31/200</f>
        <v>6.199999999999986</v>
      </c>
      <c r="B126" s="43">
        <f>AVERAGE(HSFET!B140,LSFET!B140)</f>
        <v>92.263588126362038</v>
      </c>
      <c r="C126" s="43">
        <v>170</v>
      </c>
      <c r="D126" s="43">
        <f>IF(Calculator!$C$5=1,LOOKUP(A126,$G$2:$AB$3),"N/A")</f>
        <v>-2</v>
      </c>
    </row>
    <row r="127" spans="1:4" x14ac:dyDescent="0.25">
      <c r="A127" s="51">
        <f>A126+Calculator!$O$31/200</f>
        <v>6.2499999999999858</v>
      </c>
      <c r="B127" s="43">
        <f>AVERAGE(HSFET!B141,LSFET!B141)</f>
        <v>92.270963015972825</v>
      </c>
      <c r="C127" s="43">
        <v>170</v>
      </c>
      <c r="D127" s="43">
        <f>IF(Calculator!$C$5=1,LOOKUP(A127,$G$2:$AB$3),"N/A")</f>
        <v>-2</v>
      </c>
    </row>
    <row r="128" spans="1:4" x14ac:dyDescent="0.25">
      <c r="A128" s="51">
        <f>A127+Calculator!$O$31/200</f>
        <v>6.2999999999999856</v>
      </c>
      <c r="B128" s="43">
        <f>AVERAGE(HSFET!B142,LSFET!B142)</f>
        <v>92.278310547756774</v>
      </c>
      <c r="C128" s="43">
        <v>170</v>
      </c>
      <c r="D128" s="43">
        <f>IF(Calculator!$C$5=1,LOOKUP(A128,$G$2:$AB$3),"N/A")</f>
        <v>-2</v>
      </c>
    </row>
    <row r="129" spans="1:4" x14ac:dyDescent="0.25">
      <c r="A129" s="51">
        <f>A128+Calculator!$O$31/200</f>
        <v>6.3499999999999854</v>
      </c>
      <c r="B129" s="43">
        <f>AVERAGE(HSFET!B143,LSFET!B143)</f>
        <v>92.285631624346863</v>
      </c>
      <c r="C129" s="43">
        <v>170</v>
      </c>
      <c r="D129" s="43">
        <f>IF(Calculator!$C$5=1,LOOKUP(A129,$G$2:$AB$3),"N/A")</f>
        <v>-2</v>
      </c>
    </row>
    <row r="130" spans="1:4" x14ac:dyDescent="0.25">
      <c r="A130" s="51">
        <f>A129+Calculator!$O$31/200</f>
        <v>6.3999999999999853</v>
      </c>
      <c r="B130" s="43">
        <f>AVERAGE(HSFET!B144,LSFET!B144)</f>
        <v>92.292927113675006</v>
      </c>
      <c r="C130" s="43">
        <v>170</v>
      </c>
      <c r="D130" s="43">
        <f>IF(Calculator!$C$5=1,LOOKUP(A130,$G$2:$AB$3),"N/A")</f>
        <v>-2</v>
      </c>
    </row>
    <row r="131" spans="1:4" x14ac:dyDescent="0.25">
      <c r="A131" s="51">
        <f>A130+Calculator!$O$31/200</f>
        <v>6.4499999999999851</v>
      </c>
      <c r="B131" s="43">
        <f>AVERAGE(HSFET!B145,LSFET!B145)</f>
        <v>92.300197850310582</v>
      </c>
      <c r="C131" s="43">
        <v>170</v>
      </c>
      <c r="D131" s="43">
        <f>IF(Calculator!$C$5=1,LOOKUP(A131,$G$2:$AB$3),"N/A")</f>
        <v>-2</v>
      </c>
    </row>
    <row r="132" spans="1:4" x14ac:dyDescent="0.25">
      <c r="A132" s="51">
        <f>A131+Calculator!$O$31/200</f>
        <v>6.4999999999999849</v>
      </c>
      <c r="B132" s="43">
        <f>AVERAGE(HSFET!B146,LSFET!B146)</f>
        <v>92.307444636747505</v>
      </c>
      <c r="C132" s="43">
        <v>170</v>
      </c>
      <c r="D132" s="43">
        <f>IF(Calculator!$C$5=1,LOOKUP(A132,$G$2:$AB$3),"N/A")</f>
        <v>-2</v>
      </c>
    </row>
    <row r="133" spans="1:4" x14ac:dyDescent="0.25">
      <c r="A133" s="51">
        <f>A132+Calculator!$O$31/200</f>
        <v>6.5499999999999847</v>
      </c>
      <c r="B133" s="43">
        <f>AVERAGE(HSFET!B147,LSFET!B147)</f>
        <v>92.314668244641354</v>
      </c>
      <c r="C133" s="43">
        <v>170</v>
      </c>
      <c r="D133" s="43">
        <f>IF(Calculator!$C$5=1,LOOKUP(A133,$G$2:$AB$3),"N/A")</f>
        <v>-2</v>
      </c>
    </row>
    <row r="134" spans="1:4" x14ac:dyDescent="0.25">
      <c r="A134" s="51">
        <f>A133+Calculator!$O$31/200</f>
        <v>6.5999999999999845</v>
      </c>
      <c r="B134" s="43">
        <f>AVERAGE(HSFET!B148,LSFET!B148)</f>
        <v>92.321869415998918</v>
      </c>
      <c r="C134" s="43">
        <v>170</v>
      </c>
      <c r="D134" s="43">
        <f>IF(Calculator!$C$5=1,LOOKUP(A134,$G$2:$AB$3),"N/A")</f>
        <v>-2</v>
      </c>
    </row>
    <row r="135" spans="1:4" x14ac:dyDescent="0.25">
      <c r="A135" s="51">
        <f>A134+Calculator!$O$31/200</f>
        <v>6.6499999999999844</v>
      </c>
      <c r="B135" s="43">
        <f>AVERAGE(HSFET!B149,LSFET!B149)</f>
        <v>92.329048864321791</v>
      </c>
      <c r="C135" s="43">
        <v>170</v>
      </c>
      <c r="D135" s="43">
        <f>IF(Calculator!$C$5=1,LOOKUP(A135,$G$2:$AB$3),"N/A")</f>
        <v>-2</v>
      </c>
    </row>
    <row r="136" spans="1:4" x14ac:dyDescent="0.25">
      <c r="A136" s="51">
        <f>A135+Calculator!$O$31/200</f>
        <v>6.6999999999999842</v>
      </c>
      <c r="B136" s="43">
        <f>AVERAGE(HSFET!B150,LSFET!B150)</f>
        <v>92.336207275705746</v>
      </c>
      <c r="C136" s="43">
        <v>170</v>
      </c>
      <c r="D136" s="43">
        <f>IF(Calculator!$C$5=1,LOOKUP(A136,$G$2:$AB$3),"N/A")</f>
        <v>-2</v>
      </c>
    </row>
    <row r="137" spans="1:4" x14ac:dyDescent="0.25">
      <c r="A137" s="51">
        <f>A136+Calculator!$O$31/200</f>
        <v>6.749999999999984</v>
      </c>
      <c r="B137" s="43">
        <f>AVERAGE(HSFET!B151,LSFET!B151)</f>
        <v>92.343345309897785</v>
      </c>
      <c r="C137" s="43">
        <v>170</v>
      </c>
      <c r="D137" s="43">
        <f>IF(Calculator!$C$5=1,LOOKUP(A137,$G$2:$AB$3),"N/A")</f>
        <v>-2</v>
      </c>
    </row>
    <row r="138" spans="1:4" x14ac:dyDescent="0.25">
      <c r="A138" s="51">
        <f>A137+Calculator!$O$31/200</f>
        <v>6.7999999999999838</v>
      </c>
      <c r="B138" s="43">
        <f>AVERAGE(HSFET!B152,LSFET!B152)</f>
        <v>92.350463601312214</v>
      </c>
      <c r="C138" s="43">
        <v>170</v>
      </c>
      <c r="D138" s="43">
        <f>IF(Calculator!$C$5=1,LOOKUP(A138,$G$2:$AB$3),"N/A")</f>
        <v>-2</v>
      </c>
    </row>
    <row r="139" spans="1:4" x14ac:dyDescent="0.25">
      <c r="A139" s="51">
        <f>A138+Calculator!$O$31/200</f>
        <v>6.8499999999999837</v>
      </c>
      <c r="B139" s="43">
        <f>AVERAGE(HSFET!B153,LSFET!B153)</f>
        <v>92.357562760007724</v>
      </c>
      <c r="C139" s="43">
        <v>170</v>
      </c>
      <c r="D139" s="43">
        <f>IF(Calculator!$C$5=1,LOOKUP(A139,$G$2:$AB$3),"N/A")</f>
        <v>-2</v>
      </c>
    </row>
    <row r="140" spans="1:4" x14ac:dyDescent="0.25">
      <c r="A140" s="51">
        <f>A139+Calculator!$O$31/200</f>
        <v>6.8999999999999835</v>
      </c>
      <c r="B140" s="43">
        <f>AVERAGE(HSFET!B154,LSFET!B154)</f>
        <v>92.364643372626574</v>
      </c>
      <c r="C140" s="43">
        <v>170</v>
      </c>
      <c r="D140" s="43">
        <f>IF(Calculator!$C$5=1,LOOKUP(A140,$G$2:$AB$3),"N/A")</f>
        <v>-2</v>
      </c>
    </row>
    <row r="141" spans="1:4" x14ac:dyDescent="0.25">
      <c r="A141" s="51">
        <f>A140+Calculator!$O$31/200</f>
        <v>6.9499999999999833</v>
      </c>
      <c r="B141" s="43">
        <f>AVERAGE(HSFET!B155,LSFET!B155)</f>
        <v>92.371706003297589</v>
      </c>
      <c r="C141" s="43">
        <v>170</v>
      </c>
      <c r="D141" s="43">
        <f>IF(Calculator!$C$5=1,LOOKUP(A141,$G$2:$AB$3),"N/A")</f>
        <v>-2</v>
      </c>
    </row>
    <row r="142" spans="1:4" x14ac:dyDescent="0.25">
      <c r="A142" s="51">
        <f>A141+Calculator!$O$31/200</f>
        <v>6.9999999999999831</v>
      </c>
      <c r="B142" s="43">
        <f>AVERAGE(HSFET!B156,LSFET!B156)</f>
        <v>92.378751194504233</v>
      </c>
      <c r="C142" s="43">
        <v>170</v>
      </c>
      <c r="D142" s="43">
        <f>IF(Calculator!$C$5=1,LOOKUP(A142,$G$2:$AB$3),"N/A")</f>
        <v>-2</v>
      </c>
    </row>
    <row r="143" spans="1:4" x14ac:dyDescent="0.25">
      <c r="A143" s="51">
        <f>A142+Calculator!$O$31/200</f>
        <v>7.0499999999999829</v>
      </c>
      <c r="B143" s="43">
        <f>AVERAGE(HSFET!B157,LSFET!B157)</f>
        <v>92.385779467919406</v>
      </c>
      <c r="C143" s="43">
        <v>170</v>
      </c>
      <c r="D143" s="43">
        <f>IF(Calculator!$C$5=1,LOOKUP(A143,$G$2:$AB$3),"N/A")</f>
        <v>-2</v>
      </c>
    </row>
    <row r="144" spans="1:4" x14ac:dyDescent="0.25">
      <c r="A144" s="51">
        <f>A143+Calculator!$O$31/200</f>
        <v>7.0999999999999828</v>
      </c>
      <c r="B144" s="43">
        <f>AVERAGE(HSFET!B158,LSFET!B158)</f>
        <v>92.392791325207639</v>
      </c>
      <c r="C144" s="43">
        <v>170</v>
      </c>
      <c r="D144" s="43">
        <f>IF(Calculator!$C$5=1,LOOKUP(A144,$G$2:$AB$3),"N/A")</f>
        <v>-2</v>
      </c>
    </row>
    <row r="145" spans="1:4" x14ac:dyDescent="0.25">
      <c r="A145" s="51">
        <f>A144+Calculator!$O$31/200</f>
        <v>7.1499999999999826</v>
      </c>
      <c r="B145" s="43">
        <f>AVERAGE(HSFET!B159,LSFET!B159)</f>
        <v>92.399787248796756</v>
      </c>
      <c r="C145" s="43">
        <v>170</v>
      </c>
      <c r="D145" s="43">
        <f>IF(Calculator!$C$5=1,LOOKUP(A145,$G$2:$AB$3),"N/A")</f>
        <v>-2</v>
      </c>
    </row>
    <row r="146" spans="1:4" x14ac:dyDescent="0.25">
      <c r="A146" s="51">
        <f>A145+Calculator!$O$31/200</f>
        <v>7.1999999999999824</v>
      </c>
      <c r="B146" s="43">
        <f>AVERAGE(HSFET!B160,LSFET!B160)</f>
        <v>92.406767702619348</v>
      </c>
      <c r="C146" s="43">
        <v>170</v>
      </c>
      <c r="D146" s="43">
        <f>IF(Calculator!$C$5=1,LOOKUP(A146,$G$2:$AB$3),"N/A")</f>
        <v>-2</v>
      </c>
    </row>
    <row r="147" spans="1:4" x14ac:dyDescent="0.25">
      <c r="A147" s="51">
        <f>A146+Calculator!$O$31/200</f>
        <v>7.2499999999999822</v>
      </c>
      <c r="B147" s="43">
        <f>AVERAGE(HSFET!B161,LSFET!B161)</f>
        <v>92.413733132825968</v>
      </c>
      <c r="C147" s="43">
        <v>170</v>
      </c>
      <c r="D147" s="43">
        <f>IF(Calculator!$C$5=1,LOOKUP(A147,$G$2:$AB$3),"N/A")</f>
        <v>-2</v>
      </c>
    </row>
    <row r="148" spans="1:4" x14ac:dyDescent="0.25">
      <c r="A148" s="51">
        <f>A147+Calculator!$O$31/200</f>
        <v>7.2999999999999821</v>
      </c>
      <c r="B148" s="43">
        <f>AVERAGE(HSFET!B162,LSFET!B162)</f>
        <v>92.42068396847057</v>
      </c>
      <c r="C148" s="43">
        <v>170</v>
      </c>
      <c r="D148" s="43">
        <f>IF(Calculator!$C$5=1,LOOKUP(A148,$G$2:$AB$3),"N/A")</f>
        <v>-2</v>
      </c>
    </row>
    <row r="149" spans="1:4" x14ac:dyDescent="0.25">
      <c r="A149" s="51">
        <f>A148+Calculator!$O$31/200</f>
        <v>7.3499999999999819</v>
      </c>
      <c r="B149" s="43">
        <f>AVERAGE(HSFET!B163,LSFET!B163)</f>
        <v>92.42762062216967</v>
      </c>
      <c r="C149" s="43">
        <v>170</v>
      </c>
      <c r="D149" s="43">
        <f>IF(Calculator!$C$5=1,LOOKUP(A149,$G$2:$AB$3),"N/A")</f>
        <v>-2</v>
      </c>
    </row>
    <row r="150" spans="1:4" x14ac:dyDescent="0.25">
      <c r="A150" s="51">
        <f>A149+Calculator!$O$31/200</f>
        <v>7.3999999999999817</v>
      </c>
      <c r="B150" s="43">
        <f>AVERAGE(HSFET!B164,LSFET!B164)</f>
        <v>92.434543490735905</v>
      </c>
      <c r="C150" s="43">
        <v>170</v>
      </c>
      <c r="D150" s="43">
        <f>IF(Calculator!$C$5=1,LOOKUP(A150,$G$2:$AB$3),"N/A")</f>
        <v>-2</v>
      </c>
    </row>
    <row r="151" spans="1:4" x14ac:dyDescent="0.25">
      <c r="A151" s="51">
        <f>A150+Calculator!$O$31/200</f>
        <v>7.4499999999999815</v>
      </c>
      <c r="B151" s="43">
        <f>AVERAGE(HSFET!B165,LSFET!B165)</f>
        <v>92.441452955787256</v>
      </c>
      <c r="C151" s="43">
        <v>170</v>
      </c>
      <c r="D151" s="43">
        <f>IF(Calculator!$C$5=1,LOOKUP(A151,$G$2:$AB$3),"N/A")</f>
        <v>-2</v>
      </c>
    </row>
    <row r="152" spans="1:4" x14ac:dyDescent="0.25">
      <c r="A152" s="51">
        <f>A151+Calculator!$O$31/200</f>
        <v>7.4999999999999813</v>
      </c>
      <c r="B152" s="43">
        <f>AVERAGE(HSFET!B166,LSFET!B166)</f>
        <v>92.448349384332744</v>
      </c>
      <c r="C152" s="43">
        <v>170</v>
      </c>
      <c r="D152" s="43">
        <f>IF(Calculator!$C$5=1,LOOKUP(A152,$G$2:$AB$3),"N/A")</f>
        <v>-2</v>
      </c>
    </row>
    <row r="153" spans="1:4" x14ac:dyDescent="0.25">
      <c r="A153" s="51">
        <f>A152+Calculator!$O$31/200</f>
        <v>7.5499999999999812</v>
      </c>
      <c r="B153" s="43">
        <f>AVERAGE(HSFET!B167,LSFET!B167)</f>
        <v>92.455233129335539</v>
      </c>
      <c r="C153" s="43">
        <v>170</v>
      </c>
      <c r="D153" s="43">
        <f>IF(Calculator!$C$5=1,LOOKUP(A153,$G$2:$AB$3),"N/A")</f>
        <v>-2</v>
      </c>
    </row>
    <row r="154" spans="1:4" x14ac:dyDescent="0.25">
      <c r="A154" s="51">
        <f>A153+Calculator!$O$31/200</f>
        <v>7.599999999999981</v>
      </c>
      <c r="B154" s="43">
        <f>AVERAGE(HSFET!B168,LSFET!B168)</f>
        <v>92.462104530254265</v>
      </c>
      <c r="C154" s="43">
        <v>170</v>
      </c>
      <c r="D154" s="43">
        <f>IF(Calculator!$C$5=1,LOOKUP(A154,$G$2:$AB$3),"N/A")</f>
        <v>-2</v>
      </c>
    </row>
    <row r="155" spans="1:4" x14ac:dyDescent="0.25">
      <c r="A155" s="51">
        <f>A154+Calculator!$O$31/200</f>
        <v>7.6499999999999808</v>
      </c>
      <c r="B155" s="43">
        <f>AVERAGE(HSFET!B169,LSFET!B169)</f>
        <v>92.468963913563471</v>
      </c>
      <c r="C155" s="43">
        <v>170</v>
      </c>
      <c r="D155" s="43">
        <f>IF(Calculator!$C$5=1,LOOKUP(A155,$G$2:$AB$3),"N/A")</f>
        <v>-2</v>
      </c>
    </row>
    <row r="156" spans="1:4" x14ac:dyDescent="0.25">
      <c r="A156" s="51">
        <f>A155+Calculator!$O$31/200</f>
        <v>7.6999999999999806</v>
      </c>
      <c r="B156" s="43">
        <f>AVERAGE(HSFET!B170,LSFET!B170)</f>
        <v>92.475811593254136</v>
      </c>
      <c r="C156" s="43">
        <v>170</v>
      </c>
      <c r="D156" s="43">
        <f>IF(Calculator!$C$5=1,LOOKUP(A156,$G$2:$AB$3),"N/A")</f>
        <v>-2</v>
      </c>
    </row>
    <row r="157" spans="1:4" x14ac:dyDescent="0.25">
      <c r="A157" s="51">
        <f>A156+Calculator!$O$31/200</f>
        <v>7.7499999999999805</v>
      </c>
      <c r="B157" s="43">
        <f>AVERAGE(HSFET!B171,LSFET!B171)</f>
        <v>92.482647871314597</v>
      </c>
      <c r="C157" s="43">
        <v>170</v>
      </c>
      <c r="D157" s="43">
        <f>IF(Calculator!$C$5=1,LOOKUP(A157,$G$2:$AB$3),"N/A")</f>
        <v>-2</v>
      </c>
    </row>
    <row r="158" spans="1:4" x14ac:dyDescent="0.25">
      <c r="A158" s="51">
        <f>A157+Calculator!$O$31/200</f>
        <v>7.7999999999999803</v>
      </c>
      <c r="B158" s="43">
        <f>AVERAGE(HSFET!B172,LSFET!B172)</f>
        <v>92.489473038193196</v>
      </c>
      <c r="C158" s="43">
        <v>170</v>
      </c>
      <c r="D158" s="43">
        <f>IF(Calculator!$C$5=1,LOOKUP(A158,$G$2:$AB$3),"N/A")</f>
        <v>-2</v>
      </c>
    </row>
    <row r="159" spans="1:4" x14ac:dyDescent="0.25">
      <c r="A159" s="51">
        <f>A158+Calculator!$O$31/200</f>
        <v>7.8499999999999801</v>
      </c>
      <c r="B159" s="43">
        <f>AVERAGE(HSFET!B173,LSFET!B173)</f>
        <v>92.496287373242922</v>
      </c>
      <c r="C159" s="43">
        <v>170</v>
      </c>
      <c r="D159" s="43">
        <f>IF(Calculator!$C$5=1,LOOKUP(A159,$G$2:$AB$3),"N/A")</f>
        <v>-2</v>
      </c>
    </row>
    <row r="160" spans="1:4" x14ac:dyDescent="0.25">
      <c r="A160" s="51">
        <f>A159+Calculator!$O$31/200</f>
        <v>7.8999999999999799</v>
      </c>
      <c r="B160" s="43">
        <f>AVERAGE(HSFET!B174,LSFET!B174)</f>
        <v>92.503091145148971</v>
      </c>
      <c r="C160" s="43">
        <v>170</v>
      </c>
      <c r="D160" s="43">
        <f>IF(Calculator!$C$5=1,LOOKUP(A160,$G$2:$AB$3),"N/A")</f>
        <v>-2</v>
      </c>
    </row>
    <row r="161" spans="1:4" x14ac:dyDescent="0.25">
      <c r="A161" s="51">
        <f>A160+Calculator!$O$31/200</f>
        <v>7.9499999999999797</v>
      </c>
      <c r="B161" s="43">
        <f>AVERAGE(HSFET!B175,LSFET!B175)</f>
        <v>92.509884612339732</v>
      </c>
      <c r="C161" s="43">
        <v>170</v>
      </c>
      <c r="D161" s="43">
        <f>IF(Calculator!$C$5=1,LOOKUP(A161,$G$2:$AB$3),"N/A")</f>
        <v>-2</v>
      </c>
    </row>
    <row r="162" spans="1:4" x14ac:dyDescent="0.25">
      <c r="A162" s="51">
        <f>A161+Calculator!$O$31/200</f>
        <v>7.9999999999999796</v>
      </c>
      <c r="B162" s="43">
        <f>AVERAGE(HSFET!B176,LSFET!B176)</f>
        <v>92.51666802338201</v>
      </c>
      <c r="C162" s="43">
        <v>170</v>
      </c>
      <c r="D162" s="43">
        <f>IF(Calculator!$C$5=1,LOOKUP(A162,$G$2:$AB$3),"N/A")</f>
        <v>-2</v>
      </c>
    </row>
    <row r="163" spans="1:4" x14ac:dyDescent="0.25">
      <c r="A163" s="51">
        <f>A162+Calculator!$O$31/200</f>
        <v>8.0499999999999794</v>
      </c>
      <c r="B163" s="43">
        <f>AVERAGE(HSFET!B177,LSFET!B177)</f>
        <v>92.523441617361016</v>
      </c>
      <c r="C163" s="43">
        <v>170</v>
      </c>
      <c r="D163" s="43">
        <f>IF(Calculator!$C$5=1,LOOKUP(A163,$G$2:$AB$3),"N/A")</f>
        <v>-2</v>
      </c>
    </row>
    <row r="164" spans="1:4" x14ac:dyDescent="0.25">
      <c r="A164" s="51">
        <f>A163+Calculator!$O$31/200</f>
        <v>8.0999999999999801</v>
      </c>
      <c r="B164" s="43">
        <f>AVERAGE(HSFET!B178,LSFET!B178)</f>
        <v>92.530205624245582</v>
      </c>
      <c r="C164" s="43">
        <v>170</v>
      </c>
      <c r="D164" s="43">
        <f>IF(Calculator!$C$5=1,LOOKUP(A164,$G$2:$AB$3),"N/A")</f>
        <v>-2</v>
      </c>
    </row>
    <row r="165" spans="1:4" x14ac:dyDescent="0.25">
      <c r="A165" s="51">
        <f>A164+Calculator!$O$31/200</f>
        <v>8.1499999999999808</v>
      </c>
      <c r="B165" s="43">
        <f>AVERAGE(HSFET!B179,LSFET!B179)</f>
        <v>92.536960265239344</v>
      </c>
      <c r="C165" s="43">
        <v>170</v>
      </c>
      <c r="D165" s="43">
        <f>IF(Calculator!$C$5=1,LOOKUP(A165,$G$2:$AB$3),"N/A")</f>
        <v>-2</v>
      </c>
    </row>
    <row r="166" spans="1:4" x14ac:dyDescent="0.25">
      <c r="A166" s="51">
        <f>A165+Calculator!$O$31/200</f>
        <v>8.1999999999999815</v>
      </c>
      <c r="B166" s="43">
        <f>AVERAGE(HSFET!B180,LSFET!B180)</f>
        <v>92.543705753118545</v>
      </c>
      <c r="C166" s="43">
        <v>170</v>
      </c>
      <c r="D166" s="43">
        <f>IF(Calculator!$C$5=1,LOOKUP(A166,$G$2:$AB$3),"N/A")</f>
        <v>-2</v>
      </c>
    </row>
    <row r="167" spans="1:4" x14ac:dyDescent="0.25">
      <c r="A167" s="51">
        <f>A166+Calculator!$O$31/200</f>
        <v>8.2499999999999822</v>
      </c>
      <c r="B167" s="43">
        <f>AVERAGE(HSFET!B181,LSFET!B181)</f>
        <v>92.550442292556482</v>
      </c>
      <c r="C167" s="43">
        <v>170</v>
      </c>
      <c r="D167" s="43">
        <f>IF(Calculator!$C$5=1,LOOKUP(A167,$G$2:$AB$3),"N/A")</f>
        <v>-2</v>
      </c>
    </row>
    <row r="168" spans="1:4" x14ac:dyDescent="0.25">
      <c r="A168" s="51">
        <f>A167+Calculator!$O$31/200</f>
        <v>8.2999999999999829</v>
      </c>
      <c r="B168" s="43">
        <f>AVERAGE(HSFET!B182,LSFET!B182)</f>
        <v>92.557170080435753</v>
      </c>
      <c r="C168" s="43">
        <v>170</v>
      </c>
      <c r="D168" s="43">
        <f>IF(Calculator!$C$5=1,LOOKUP(A168,$G$2:$AB$3),"N/A")</f>
        <v>-2</v>
      </c>
    </row>
    <row r="169" spans="1:4" x14ac:dyDescent="0.25">
      <c r="A169" s="51">
        <f>A168+Calculator!$O$31/200</f>
        <v>8.3499999999999837</v>
      </c>
      <c r="B169" s="43">
        <f>AVERAGE(HSFET!B183,LSFET!B183)</f>
        <v>92.563889306148269</v>
      </c>
      <c r="C169" s="43">
        <v>170</v>
      </c>
      <c r="D169" s="43">
        <f>IF(Calculator!$C$5=1,LOOKUP(A169,$G$2:$AB$3),"N/A")</f>
        <v>-2</v>
      </c>
    </row>
    <row r="170" spans="1:4" x14ac:dyDescent="0.25">
      <c r="A170" s="51">
        <f>A169+Calculator!$O$31/200</f>
        <v>8.3999999999999844</v>
      </c>
      <c r="B170" s="43">
        <f>AVERAGE(HSFET!B184,LSFET!B184)</f>
        <v>92.570600151883809</v>
      </c>
      <c r="C170" s="43">
        <v>170</v>
      </c>
      <c r="D170" s="43">
        <f>IF(Calculator!$C$5=1,LOOKUP(A170,$G$2:$AB$3),"N/A")</f>
        <v>-2</v>
      </c>
    </row>
    <row r="171" spans="1:4" x14ac:dyDescent="0.25">
      <c r="A171" s="51">
        <f>A170+Calculator!$O$31/200</f>
        <v>8.4499999999999851</v>
      </c>
      <c r="B171" s="43">
        <f>AVERAGE(HSFET!B185,LSFET!B185)</f>
        <v>92.577302792907417</v>
      </c>
      <c r="C171" s="43">
        <v>170</v>
      </c>
      <c r="D171" s="43">
        <f>IF(Calculator!$C$5=1,LOOKUP(A171,$G$2:$AB$3),"N/A")</f>
        <v>-2</v>
      </c>
    </row>
    <row r="172" spans="1:4" x14ac:dyDescent="0.25">
      <c r="A172" s="51">
        <f>A171+Calculator!$O$31/200</f>
        <v>8.4999999999999858</v>
      </c>
      <c r="B172" s="43">
        <f>AVERAGE(HSFET!B186,LSFET!B186)</f>
        <v>92.583997397825982</v>
      </c>
      <c r="C172" s="43">
        <v>170</v>
      </c>
      <c r="D172" s="43">
        <f>IF(Calculator!$C$5=1,LOOKUP(A172,$G$2:$AB$3),"N/A")</f>
        <v>-2</v>
      </c>
    </row>
    <row r="173" spans="1:4" x14ac:dyDescent="0.25">
      <c r="A173" s="51">
        <f>A172+Calculator!$O$31/200</f>
        <v>8.5499999999999865</v>
      </c>
      <c r="B173" s="43">
        <f>AVERAGE(HSFET!B187,LSFET!B187)</f>
        <v>92.590684128844771</v>
      </c>
      <c r="C173" s="43">
        <v>170</v>
      </c>
      <c r="D173" s="43">
        <f>IF(Calculator!$C$5=1,LOOKUP(A173,$G$2:$AB$3),"N/A")</f>
        <v>-2</v>
      </c>
    </row>
    <row r="174" spans="1:4" x14ac:dyDescent="0.25">
      <c r="A174" s="51">
        <f>A173+Calculator!$O$31/200</f>
        <v>8.5999999999999872</v>
      </c>
      <c r="B174" s="43">
        <f>AVERAGE(HSFET!B188,LSFET!B188)</f>
        <v>92.597363142013904</v>
      </c>
      <c r="C174" s="43">
        <v>170</v>
      </c>
      <c r="D174" s="43">
        <f>IF(Calculator!$C$5=1,LOOKUP(A174,$G$2:$AB$3),"N/A")</f>
        <v>-2</v>
      </c>
    </row>
    <row r="175" spans="1:4" x14ac:dyDescent="0.25">
      <c r="A175" s="51">
        <f>A174+Calculator!$O$31/200</f>
        <v>8.6499999999999879</v>
      </c>
      <c r="B175" s="43">
        <f>AVERAGE(HSFET!B189,LSFET!B189)</f>
        <v>92.604034587465335</v>
      </c>
      <c r="C175" s="43">
        <v>170</v>
      </c>
      <c r="D175" s="43">
        <f>IF(Calculator!$C$5=1,LOOKUP(A175,$G$2:$AB$3),"N/A")</f>
        <v>-2</v>
      </c>
    </row>
    <row r="176" spans="1:4" x14ac:dyDescent="0.25">
      <c r="A176" s="51">
        <f>A175+Calculator!$O$31/200</f>
        <v>8.6999999999999886</v>
      </c>
      <c r="B176" s="43">
        <f>AVERAGE(HSFET!B190,LSFET!B190)</f>
        <v>92.610698609640792</v>
      </c>
      <c r="C176" s="43">
        <v>170</v>
      </c>
      <c r="D176" s="43">
        <f>IF(Calculator!$C$5=1,LOOKUP(A176,$G$2:$AB$3),"N/A")</f>
        <v>-2</v>
      </c>
    </row>
    <row r="177" spans="1:4" x14ac:dyDescent="0.25">
      <c r="A177" s="51">
        <f>A176+Calculator!$O$31/200</f>
        <v>8.7499999999999893</v>
      </c>
      <c r="B177" s="43">
        <f>AVERAGE(HSFET!B191,LSFET!B191)</f>
        <v>92.617355347510824</v>
      </c>
      <c r="C177" s="43">
        <v>170</v>
      </c>
      <c r="D177" s="43">
        <f>IF(Calculator!$C$5=1,LOOKUP(A177,$G$2:$AB$3),"N/A")</f>
        <v>-2</v>
      </c>
    </row>
    <row r="178" spans="1:4" x14ac:dyDescent="0.25">
      <c r="A178" s="51">
        <f>A177+Calculator!$O$31/200</f>
        <v>8.7999999999999901</v>
      </c>
      <c r="B178" s="43">
        <f>AVERAGE(HSFET!B192,LSFET!B192)</f>
        <v>92.624004934785489</v>
      </c>
      <c r="C178" s="43">
        <v>170</v>
      </c>
      <c r="D178" s="43">
        <f>IF(Calculator!$C$5=1,LOOKUP(A178,$G$2:$AB$3),"N/A")</f>
        <v>-2</v>
      </c>
    </row>
    <row r="179" spans="1:4" x14ac:dyDescent="0.25">
      <c r="A179" s="51">
        <f>A178+Calculator!$O$31/200</f>
        <v>8.8499999999999908</v>
      </c>
      <c r="B179" s="43">
        <f>AVERAGE(HSFET!B193,LSFET!B193)</f>
        <v>92.630647500116851</v>
      </c>
      <c r="C179" s="43">
        <v>170</v>
      </c>
      <c r="D179" s="43">
        <f>IF(Calculator!$C$5=1,LOOKUP(A179,$G$2:$AB$3),"N/A")</f>
        <v>-2</v>
      </c>
    </row>
    <row r="180" spans="1:4" x14ac:dyDescent="0.25">
      <c r="A180" s="51">
        <f>A179+Calculator!$O$31/200</f>
        <v>8.8999999999999915</v>
      </c>
      <c r="B180" s="43">
        <f>AVERAGE(HSFET!B194,LSFET!B194)</f>
        <v>92.637283167293702</v>
      </c>
      <c r="C180" s="43">
        <v>170</v>
      </c>
      <c r="D180" s="43">
        <f>IF(Calculator!$C$5=1,LOOKUP(A180,$G$2:$AB$3),"N/A")</f>
        <v>-2</v>
      </c>
    </row>
    <row r="181" spans="1:4" x14ac:dyDescent="0.25">
      <c r="A181" s="51">
        <f>A180+Calculator!$O$31/200</f>
        <v>8.9499999999999922</v>
      </c>
      <c r="B181" s="43">
        <f>AVERAGE(HSFET!B195,LSFET!B195)</f>
        <v>92.643912055428814</v>
      </c>
      <c r="C181" s="43">
        <v>170</v>
      </c>
      <c r="D181" s="43">
        <f>IF(Calculator!$C$5=1,LOOKUP(A181,$G$2:$AB$3),"N/A")</f>
        <v>-2</v>
      </c>
    </row>
    <row r="182" spans="1:4" x14ac:dyDescent="0.25">
      <c r="A182" s="51">
        <f>A181+Calculator!$O$31/200</f>
        <v>8.9999999999999929</v>
      </c>
      <c r="B182" s="43">
        <f>AVERAGE(HSFET!B196,LSFET!B196)</f>
        <v>92.650534279138895</v>
      </c>
      <c r="C182" s="43">
        <v>170</v>
      </c>
      <c r="D182" s="43">
        <f>IF(Calculator!$C$5=1,LOOKUP(A182,$G$2:$AB$3),"N/A")</f>
        <v>-2</v>
      </c>
    </row>
    <row r="183" spans="1:4" x14ac:dyDescent="0.25">
      <c r="A183" s="51">
        <f>A182+Calculator!$O$31/200</f>
        <v>9.0499999999999936</v>
      </c>
      <c r="B183" s="43">
        <f>AVERAGE(HSFET!B197,LSFET!B197)</f>
        <v>92.657149948717688</v>
      </c>
      <c r="C183" s="43">
        <v>170</v>
      </c>
      <c r="D183" s="43">
        <f>IF(Calculator!$C$5=1,LOOKUP(A183,$G$2:$AB$3),"N/A")</f>
        <v>-2</v>
      </c>
    </row>
    <row r="184" spans="1:4" x14ac:dyDescent="0.25">
      <c r="A184" s="51">
        <f>A183+Calculator!$O$31/200</f>
        <v>9.0999999999999943</v>
      </c>
      <c r="B184" s="43">
        <f>AVERAGE(HSFET!B198,LSFET!B198)</f>
        <v>92.663759170302328</v>
      </c>
      <c r="C184" s="43">
        <v>170</v>
      </c>
      <c r="D184" s="43">
        <f>IF(Calculator!$C$5=1,LOOKUP(A184,$G$2:$AB$3),"N/A")</f>
        <v>-2</v>
      </c>
    </row>
    <row r="185" spans="1:4" x14ac:dyDescent="0.25">
      <c r="A185" s="51">
        <f>A184+Calculator!$O$31/200</f>
        <v>9.149999999999995</v>
      </c>
      <c r="B185" s="43">
        <f>AVERAGE(HSFET!B199,LSFET!B199)</f>
        <v>92.670362046033375</v>
      </c>
      <c r="C185" s="43">
        <v>170</v>
      </c>
      <c r="D185" s="43">
        <f>IF(Calculator!$C$5=1,LOOKUP(A185,$G$2:$AB$3),"N/A")</f>
        <v>-2</v>
      </c>
    </row>
    <row r="186" spans="1:4" x14ac:dyDescent="0.25">
      <c r="A186" s="51">
        <f>A185+Calculator!$O$31/200</f>
        <v>9.1999999999999957</v>
      </c>
      <c r="B186" s="43">
        <f>AVERAGE(HSFET!B200,LSFET!B200)</f>
        <v>92.676958674208592</v>
      </c>
      <c r="C186" s="43">
        <v>170</v>
      </c>
      <c r="D186" s="43">
        <f>IF(Calculator!$C$5=1,LOOKUP(A186,$G$2:$AB$3),"N/A")</f>
        <v>-2</v>
      </c>
    </row>
    <row r="187" spans="1:4" x14ac:dyDescent="0.25">
      <c r="A187" s="51">
        <f>A186+Calculator!$O$31/200</f>
        <v>9.2499999999999964</v>
      </c>
      <c r="B187" s="43">
        <f>AVERAGE(HSFET!B201,LSFET!B201)</f>
        <v>92.683549149430831</v>
      </c>
      <c r="C187" s="43">
        <v>170</v>
      </c>
      <c r="D187" s="43">
        <f>IF(Calculator!$C$5=1,LOOKUP(A187,$G$2:$AB$3),"N/A")</f>
        <v>-2</v>
      </c>
    </row>
    <row r="188" spans="1:4" x14ac:dyDescent="0.25">
      <c r="A188" s="51">
        <f>A187+Calculator!$O$31/200</f>
        <v>9.2999999999999972</v>
      </c>
      <c r="B188" s="43">
        <f>AVERAGE(HSFET!B202,LSFET!B202)</f>
        <v>92.690133562750219</v>
      </c>
      <c r="C188" s="43">
        <v>170</v>
      </c>
      <c r="D188" s="43">
        <f>IF(Calculator!$C$5=1,LOOKUP(A188,$G$2:$AB$3),"N/A")</f>
        <v>-2</v>
      </c>
    </row>
    <row r="189" spans="1:4" x14ac:dyDescent="0.25">
      <c r="A189" s="51">
        <f>A188+Calculator!$O$31/200</f>
        <v>9.3499999999999979</v>
      </c>
      <c r="B189" s="43">
        <f>AVERAGE(HSFET!B203,LSFET!B203)</f>
        <v>92.696712001800918</v>
      </c>
      <c r="C189" s="43">
        <v>170</v>
      </c>
      <c r="D189" s="43">
        <f>IF(Calculator!$C$5=1,LOOKUP(A189,$G$2:$AB$3),"N/A")</f>
        <v>-2</v>
      </c>
    </row>
    <row r="190" spans="1:4" x14ac:dyDescent="0.25">
      <c r="A190" s="51">
        <f>A189+Calculator!$O$31/200</f>
        <v>9.3999999999999986</v>
      </c>
      <c r="B190" s="43">
        <f>AVERAGE(HSFET!B204,LSFET!B204)</f>
        <v>92.703284550932509</v>
      </c>
      <c r="C190" s="43">
        <v>170</v>
      </c>
      <c r="D190" s="43">
        <f>IF(Calculator!$C$5=1,LOOKUP(A190,$G$2:$AB$3),"N/A")</f>
        <v>-2</v>
      </c>
    </row>
    <row r="191" spans="1:4" x14ac:dyDescent="0.25">
      <c r="A191" s="51">
        <f>A190+Calculator!$O$31/200</f>
        <v>9.4499999999999993</v>
      </c>
      <c r="B191" s="43">
        <f>AVERAGE(HSFET!B205,LSFET!B205)</f>
        <v>92.709851291336392</v>
      </c>
      <c r="C191" s="43">
        <v>170</v>
      </c>
      <c r="D191" s="43">
        <f>IF(Calculator!$C$5=1,LOOKUP(A191,$G$2:$AB$3),"N/A")</f>
        <v>-2</v>
      </c>
    </row>
    <row r="192" spans="1:4" x14ac:dyDescent="0.25">
      <c r="A192" s="51">
        <f>A191+Calculator!$O$31/200</f>
        <v>9.5</v>
      </c>
      <c r="B192" s="43">
        <f>AVERAGE(HSFET!B206,LSFET!B206)</f>
        <v>92.71641230116731</v>
      </c>
      <c r="C192" s="43">
        <v>170</v>
      </c>
      <c r="D192" s="43">
        <f>IF(Calculator!$C$5=1,LOOKUP(A192,$G$2:$AB$3),"N/A")</f>
        <v>-2</v>
      </c>
    </row>
    <row r="193" spans="1:4" x14ac:dyDescent="0.25">
      <c r="A193" s="51">
        <f>A192+Calculator!$O$31/200</f>
        <v>9.5500000000000007</v>
      </c>
      <c r="B193" s="43">
        <f>AVERAGE(HSFET!B207,LSFET!B207)</f>
        <v>92.72296765566017</v>
      </c>
      <c r="C193" s="43">
        <v>170</v>
      </c>
      <c r="D193" s="43">
        <f>IF(Calculator!$C$5=1,LOOKUP(A193,$G$2:$AB$3),"N/A")</f>
        <v>-2</v>
      </c>
    </row>
    <row r="194" spans="1:4" x14ac:dyDescent="0.25">
      <c r="A194" s="51">
        <f>A193+Calculator!$O$31/200</f>
        <v>9.6000000000000014</v>
      </c>
      <c r="B194" s="43">
        <f>AVERAGE(HSFET!B208,LSFET!B208)</f>
        <v>92.729517427242328</v>
      </c>
      <c r="C194" s="43">
        <v>170</v>
      </c>
      <c r="D194" s="43">
        <f>IF(Calculator!$C$5=1,LOOKUP(A194,$G$2:$AB$3),"N/A")</f>
        <v>-2</v>
      </c>
    </row>
    <row r="195" spans="1:4" x14ac:dyDescent="0.25">
      <c r="A195" s="51">
        <f>A194+Calculator!$O$31/200</f>
        <v>9.6500000000000021</v>
      </c>
      <c r="B195" s="43">
        <f>AVERAGE(HSFET!B209,LSFET!B209)</f>
        <v>92.736061685641658</v>
      </c>
      <c r="C195" s="43">
        <v>170</v>
      </c>
      <c r="D195" s="43">
        <f>IF(Calculator!$C$5=1,LOOKUP(A195,$G$2:$AB$3),"N/A")</f>
        <v>-2</v>
      </c>
    </row>
    <row r="196" spans="1:4" x14ac:dyDescent="0.25">
      <c r="A196" s="51">
        <f>A195+Calculator!$O$31/200</f>
        <v>9.7000000000000028</v>
      </c>
      <c r="B196" s="43">
        <f>AVERAGE(HSFET!B210,LSFET!B210)</f>
        <v>92.742600497990381</v>
      </c>
      <c r="C196" s="43">
        <v>170</v>
      </c>
      <c r="D196" s="43">
        <f>IF(Calculator!$C$5=1,LOOKUP(A196,$G$2:$AB$3),"N/A")</f>
        <v>-2</v>
      </c>
    </row>
    <row r="197" spans="1:4" x14ac:dyDescent="0.25">
      <c r="A197" s="51">
        <f>A196+Calculator!$O$31/200</f>
        <v>9.7500000000000036</v>
      </c>
      <c r="B197" s="43">
        <f>AVERAGE(HSFET!B211,LSFET!B211)</f>
        <v>92.749133928924834</v>
      </c>
      <c r="C197" s="43">
        <v>170</v>
      </c>
      <c r="D197" s="43">
        <f>IF(Calculator!$C$5=1,LOOKUP(A197,$G$2:$AB$3),"N/A")</f>
        <v>-2</v>
      </c>
    </row>
    <row r="198" spans="1:4" x14ac:dyDescent="0.25">
      <c r="A198" s="51">
        <f>A197+Calculator!$O$31/200</f>
        <v>9.8000000000000043</v>
      </c>
      <c r="B198" s="43">
        <f>AVERAGE(HSFET!B212,LSFET!B212)</f>
        <v>92.755662040681528</v>
      </c>
      <c r="C198" s="43">
        <v>170</v>
      </c>
      <c r="D198" s="43">
        <f>IF(Calculator!$C$5=1,LOOKUP(A198,$G$2:$AB$3),"N/A")</f>
        <v>-2</v>
      </c>
    </row>
    <row r="199" spans="1:4" x14ac:dyDescent="0.25">
      <c r="A199" s="51">
        <f>A198+Calculator!$O$31/200</f>
        <v>9.850000000000005</v>
      </c>
      <c r="B199" s="43">
        <f>AVERAGE(HSFET!B213,LSFET!B213)</f>
        <v>92.762184893189428</v>
      </c>
      <c r="C199" s="43">
        <v>170</v>
      </c>
      <c r="D199" s="43">
        <f>IF(Calculator!$C$5=1,LOOKUP(A199,$G$2:$AB$3),"N/A")</f>
        <v>-2</v>
      </c>
    </row>
    <row r="200" spans="1:4" x14ac:dyDescent="0.25">
      <c r="A200" s="51">
        <f>A199+Calculator!$O$31/200</f>
        <v>9.9000000000000057</v>
      </c>
      <c r="B200" s="43">
        <f>AVERAGE(HSFET!B214,LSFET!B214)</f>
        <v>92.768702544158714</v>
      </c>
      <c r="C200" s="43">
        <v>170</v>
      </c>
      <c r="D200" s="43">
        <f>IF(Calculator!$C$5=1,LOOKUP(A200,$G$2:$AB$3),"N/A")</f>
        <v>-2</v>
      </c>
    </row>
    <row r="201" spans="1:4" x14ac:dyDescent="0.25">
      <c r="A201" s="51">
        <f>A200+Calculator!$O$31/200</f>
        <v>9.9500000000000064</v>
      </c>
      <c r="B201" s="43">
        <f>AVERAGE(HSFET!B215,LSFET!B215)</f>
        <v>92.775215049166093</v>
      </c>
      <c r="C201" s="43">
        <v>170</v>
      </c>
      <c r="D201" s="43">
        <f>IF(Calculator!$C$5=1,LOOKUP(A201,$G$2:$AB$3),"N/A")</f>
        <v>-2</v>
      </c>
    </row>
    <row r="202" spans="1:4" x14ac:dyDescent="0.25">
      <c r="A202" s="51">
        <f>A201+Calculator!$O$31/200</f>
        <v>10.000000000000007</v>
      </c>
      <c r="B202" s="43">
        <f>AVERAGE(HSFET!B216,LSFET!B216)</f>
        <v>92.781722461736791</v>
      </c>
      <c r="C202" s="43">
        <v>170</v>
      </c>
      <c r="D202" s="43">
        <f>IF(Calculator!$C$5=1,LOOKUP(A202,$G$2:$AB$3),"N/A")</f>
        <v>0</v>
      </c>
    </row>
    <row r="203" spans="1:4" x14ac:dyDescent="0.25">
      <c r="A203" s="51">
        <f>A202+Calculator!$O$31/200</f>
        <v>10.050000000000008</v>
      </c>
      <c r="B203" s="43">
        <f>AVERAGE(HSFET!B217,LSFET!B217)</f>
        <v>91.069211279610215</v>
      </c>
      <c r="C203" s="43">
        <v>170</v>
      </c>
      <c r="D203" s="43">
        <f>IF(Calculator!$C$5=1,LOOKUP(A203,$G$2:$AB$3),"N/A")</f>
        <v>0</v>
      </c>
    </row>
    <row r="204" spans="1:4" x14ac:dyDescent="0.25">
      <c r="A204" s="51">
        <f>A203+Calculator!$O$31/200</f>
        <v>10.100000000000009</v>
      </c>
      <c r="B204" s="43">
        <f>AVERAGE(HSFET!B218,LSFET!B218)</f>
        <v>90.378914292397837</v>
      </c>
      <c r="C204" s="43">
        <v>170</v>
      </c>
      <c r="D204" s="43">
        <f>IF(Calculator!$C$5=1,LOOKUP(A204,$G$2:$AB$3),"N/A")</f>
        <v>0</v>
      </c>
    </row>
    <row r="205" spans="1:4" x14ac:dyDescent="0.25">
      <c r="A205" s="51">
        <f>A204+Calculator!$O$31/200</f>
        <v>10.150000000000009</v>
      </c>
      <c r="B205" s="43">
        <f>AVERAGE(HSFET!B219,LSFET!B219)</f>
        <v>89.904528102628262</v>
      </c>
      <c r="C205" s="43">
        <v>170</v>
      </c>
      <c r="D205" s="43">
        <f>IF(Calculator!$C$5=1,LOOKUP(A205,$G$2:$AB$3),"N/A")</f>
        <v>0</v>
      </c>
    </row>
    <row r="206" spans="1:4" x14ac:dyDescent="0.25">
      <c r="A206" s="51">
        <f>A205+Calculator!$O$31/200</f>
        <v>10.20000000000001</v>
      </c>
      <c r="B206" s="43">
        <f>AVERAGE(HSFET!B220,LSFET!B220)</f>
        <v>89.542775867182172</v>
      </c>
      <c r="C206" s="43">
        <v>170</v>
      </c>
      <c r="D206" s="43">
        <f>IF(Calculator!$C$5=1,LOOKUP(A206,$G$2:$AB$3),"N/A")</f>
        <v>0</v>
      </c>
    </row>
    <row r="207" spans="1:4" x14ac:dyDescent="0.25">
      <c r="A207" s="51">
        <f>A206+Calculator!$O$31/200</f>
        <v>10.250000000000011</v>
      </c>
      <c r="B207" s="43">
        <f>AVERAGE(HSFET!B221,LSFET!B221)</f>
        <v>89.249859715537127</v>
      </c>
      <c r="C207" s="43">
        <v>170</v>
      </c>
      <c r="D207" s="43">
        <f>IF(Calculator!$C$5=1,LOOKUP(A207,$G$2:$AB$3),"N/A")</f>
        <v>0</v>
      </c>
    </row>
    <row r="208" spans="1:4" x14ac:dyDescent="0.25">
      <c r="A208" s="51">
        <f>A207+Calculator!$O$31/200</f>
        <v>10.300000000000011</v>
      </c>
      <c r="B208" s="43">
        <f>AVERAGE(HSFET!B222,LSFET!B222)</f>
        <v>89.004481676387798</v>
      </c>
      <c r="C208" s="43">
        <v>170</v>
      </c>
      <c r="D208" s="43">
        <f>IF(Calculator!$C$5=1,LOOKUP(A208,$G$2:$AB$3),"N/A")</f>
        <v>0</v>
      </c>
    </row>
    <row r="209" spans="1:4" x14ac:dyDescent="0.25">
      <c r="A209" s="51">
        <f>A208+Calculator!$O$31/200</f>
        <v>10.350000000000012</v>
      </c>
      <c r="B209" s="43">
        <f>AVERAGE(HSFET!B223,LSFET!B223)</f>
        <v>88.794751031372442</v>
      </c>
      <c r="C209" s="43">
        <v>170</v>
      </c>
      <c r="D209" s="43">
        <f>IF(Calculator!$C$5=1,LOOKUP(A209,$G$2:$AB$3),"N/A")</f>
        <v>0</v>
      </c>
    </row>
    <row r="210" spans="1:4" x14ac:dyDescent="0.25">
      <c r="A210" s="51">
        <f>A209+Calculator!$O$31/200</f>
        <v>10.400000000000013</v>
      </c>
      <c r="B210" s="43">
        <f>AVERAGE(HSFET!B224,LSFET!B224)</f>
        <v>88.613123679514516</v>
      </c>
      <c r="C210" s="43">
        <v>170</v>
      </c>
      <c r="D210" s="43">
        <f>IF(Calculator!$C$5=1,LOOKUP(A210,$G$2:$AB$3),"N/A")</f>
        <v>0</v>
      </c>
    </row>
    <row r="211" spans="1:4" x14ac:dyDescent="0.25">
      <c r="A211" s="51">
        <f>A210+Calculator!$O$31/200</f>
        <v>10.450000000000014</v>
      </c>
      <c r="B211" s="43">
        <f>AVERAGE(HSFET!B225,LSFET!B225)</f>
        <v>88.454313571201268</v>
      </c>
      <c r="C211" s="43">
        <v>170</v>
      </c>
      <c r="D211" s="43">
        <f>IF(Calculator!$C$5=1,LOOKUP(A211,$G$2:$AB$3),"N/A")</f>
        <v>0</v>
      </c>
    </row>
    <row r="212" spans="1:4" x14ac:dyDescent="0.25">
      <c r="A212" s="51">
        <f>A211+Calculator!$O$31/200</f>
        <v>10.500000000000014</v>
      </c>
      <c r="B212" s="43">
        <f>AVERAGE(HSFET!B226,LSFET!B226)</f>
        <v>88.314359521208743</v>
      </c>
      <c r="C212" s="43">
        <v>170</v>
      </c>
      <c r="D212" s="43">
        <f>IF(Calculator!$C$5=1,LOOKUP(A212,$G$2:$AB$3),"N/A")</f>
        <v>0</v>
      </c>
    </row>
    <row r="213" spans="1:4" x14ac:dyDescent="0.25">
      <c r="A213" s="51">
        <f>A212+Calculator!$O$31/200</f>
        <v>10.550000000000015</v>
      </c>
      <c r="B213" s="43">
        <f>AVERAGE(HSFET!B227,LSFET!B227)</f>
        <v>88.190166138836858</v>
      </c>
      <c r="C213" s="43">
        <v>170</v>
      </c>
      <c r="D213" s="43">
        <f>IF(Calculator!$C$5=1,LOOKUP(A213,$G$2:$AB$3),"N/A")</f>
        <v>0</v>
      </c>
    </row>
    <row r="214" spans="1:4" x14ac:dyDescent="0.25">
      <c r="A214" s="51">
        <f>A213+Calculator!$O$31/200</f>
        <v>10.600000000000016</v>
      </c>
      <c r="B214" s="43">
        <f>AVERAGE(HSFET!B228,LSFET!B228)</f>
        <v>88.079252423981814</v>
      </c>
      <c r="C214" s="43">
        <v>170</v>
      </c>
      <c r="D214" s="43">
        <f>IF(Calculator!$C$5=1,LOOKUP(A214,$G$2:$AB$3),"N/A")</f>
        <v>0</v>
      </c>
    </row>
    <row r="215" spans="1:4" x14ac:dyDescent="0.25">
      <c r="A215" s="51">
        <f>A214+Calculator!$O$31/200</f>
        <v>10.650000000000016</v>
      </c>
      <c r="B215" s="43">
        <f>AVERAGE(HSFET!B229,LSFET!B229)</f>
        <v>87.979598757030189</v>
      </c>
      <c r="C215" s="43">
        <v>170</v>
      </c>
      <c r="D215" s="43">
        <f>IF(Calculator!$C$5=1,LOOKUP(A215,$G$2:$AB$3),"N/A")</f>
        <v>0</v>
      </c>
    </row>
    <row r="216" spans="1:4" x14ac:dyDescent="0.25">
      <c r="A216" s="51">
        <f>A215+Calculator!$O$31/200</f>
        <v>10.700000000000017</v>
      </c>
      <c r="B216" s="43">
        <f>AVERAGE(HSFET!B230,LSFET!B230)</f>
        <v>87.889544896787214</v>
      </c>
      <c r="C216" s="43">
        <v>170</v>
      </c>
      <c r="D216" s="43">
        <f>IF(Calculator!$C$5=1,LOOKUP(A216,$G$2:$AB$3),"N/A")</f>
        <v>0</v>
      </c>
    </row>
    <row r="217" spans="1:4" x14ac:dyDescent="0.25">
      <c r="A217" s="51">
        <f>A216+Calculator!$O$31/200</f>
        <v>10.750000000000018</v>
      </c>
      <c r="B217" s="43">
        <f>AVERAGE(HSFET!B231,LSFET!B231)</f>
        <v>87.807717049956523</v>
      </c>
      <c r="C217" s="43">
        <v>170</v>
      </c>
      <c r="D217" s="43">
        <f>IF(Calculator!$C$5=1,LOOKUP(A217,$G$2:$AB$3),"N/A")</f>
        <v>0</v>
      </c>
    </row>
    <row r="218" spans="1:4" x14ac:dyDescent="0.25">
      <c r="A218" s="51">
        <f>A217+Calculator!$O$31/200</f>
        <v>10.800000000000018</v>
      </c>
      <c r="B218" s="43">
        <f>AVERAGE(HSFET!B232,LSFET!B232)</f>
        <v>87.732973075639208</v>
      </c>
      <c r="C218" s="43">
        <v>170</v>
      </c>
      <c r="D218" s="43">
        <f>IF(Calculator!$C$5=1,LOOKUP(A218,$G$2:$AB$3),"N/A")</f>
        <v>0</v>
      </c>
    </row>
    <row r="219" spans="1:4" x14ac:dyDescent="0.25">
      <c r="A219" s="51">
        <f>A218+Calculator!$O$31/200</f>
        <v>10.850000000000019</v>
      </c>
      <c r="B219" s="43">
        <f>AVERAGE(HSFET!B233,LSFET!B233)</f>
        <v>87.664359917296707</v>
      </c>
      <c r="C219" s="43">
        <v>170</v>
      </c>
      <c r="D219" s="43">
        <f>IF(Calculator!$C$5=1,LOOKUP(A219,$G$2:$AB$3),"N/A")</f>
        <v>0</v>
      </c>
    </row>
    <row r="220" spans="1:4" x14ac:dyDescent="0.25">
      <c r="A220" s="51">
        <f>A219+Calculator!$O$31/200</f>
        <v>10.90000000000002</v>
      </c>
      <c r="B220" s="43">
        <f>AVERAGE(HSFET!B234,LSFET!B234)</f>
        <v>87.601079800040296</v>
      </c>
      <c r="C220" s="43">
        <v>170</v>
      </c>
      <c r="D220" s="43">
        <f>IF(Calculator!$C$5=1,LOOKUP(A220,$G$2:$AB$3),"N/A")</f>
        <v>0</v>
      </c>
    </row>
    <row r="221" spans="1:4" x14ac:dyDescent="0.25">
      <c r="A221" s="51">
        <f>A220+Calculator!$O$31/200</f>
        <v>10.950000000000021</v>
      </c>
      <c r="B221" s="43">
        <f>AVERAGE(HSFET!B235,LSFET!B235)</f>
        <v>87.54246300145283</v>
      </c>
      <c r="C221" s="43">
        <v>170</v>
      </c>
      <c r="D221" s="43">
        <f>IF(Calculator!$C$5=1,LOOKUP(A221,$G$2:$AB$3),"N/A")</f>
        <v>0</v>
      </c>
    </row>
    <row r="222" spans="1:4" x14ac:dyDescent="0.25">
      <c r="D222" s="41"/>
    </row>
    <row r="443" spans="4:4" x14ac:dyDescent="0.25">
      <c r="D443" s="41"/>
    </row>
    <row r="664" spans="4:4" x14ac:dyDescent="0.25">
      <c r="D664" s="41"/>
    </row>
    <row r="885" spans="4:4" x14ac:dyDescent="0.25">
      <c r="D885" s="41"/>
    </row>
    <row r="1106" spans="4:4" x14ac:dyDescent="0.25">
      <c r="D1106" s="41"/>
    </row>
    <row r="1327" spans="4:4" x14ac:dyDescent="0.25">
      <c r="D1327" s="41"/>
    </row>
    <row r="1548" spans="4:4" x14ac:dyDescent="0.25">
      <c r="D1548" s="41"/>
    </row>
    <row r="1769" spans="4:4" x14ac:dyDescent="0.25">
      <c r="D1769" s="41"/>
    </row>
    <row r="1990" spans="4:4" x14ac:dyDescent="0.25">
      <c r="D1990" s="41"/>
    </row>
    <row r="2211" spans="4:4" x14ac:dyDescent="0.25">
      <c r="D2211" s="41"/>
    </row>
    <row r="2432" spans="4:4" x14ac:dyDescent="0.25">
      <c r="D2432" s="41"/>
    </row>
    <row r="2653" spans="4:4" x14ac:dyDescent="0.25">
      <c r="D2653" s="41"/>
    </row>
    <row r="2874" spans="4:4" x14ac:dyDescent="0.25">
      <c r="D2874" s="41"/>
    </row>
    <row r="3095" spans="4:4" x14ac:dyDescent="0.25">
      <c r="D3095" s="41"/>
    </row>
    <row r="3316" spans="4:4" x14ac:dyDescent="0.25">
      <c r="D3316" s="41"/>
    </row>
    <row r="3537" spans="4:4" x14ac:dyDescent="0.25">
      <c r="D3537" s="41"/>
    </row>
    <row r="3758" spans="4:4" x14ac:dyDescent="0.25">
      <c r="D3758" s="41"/>
    </row>
    <row r="3979" spans="4:4" x14ac:dyDescent="0.25">
      <c r="D3979" s="41"/>
    </row>
    <row r="4200" spans="4:4" x14ac:dyDescent="0.25">
      <c r="D4200" s="41"/>
    </row>
    <row r="4421" spans="4:4" x14ac:dyDescent="0.25">
      <c r="D4421" s="41"/>
    </row>
    <row r="4642" spans="4:4" x14ac:dyDescent="0.25">
      <c r="D4642" s="41"/>
    </row>
    <row r="4863" spans="4:4" x14ac:dyDescent="0.25">
      <c r="D4863" s="41"/>
    </row>
    <row r="5084" spans="4:4" x14ac:dyDescent="0.25">
      <c r="D5084" s="41"/>
    </row>
    <row r="5305" spans="4:4" x14ac:dyDescent="0.25">
      <c r="D5305" s="41"/>
    </row>
    <row r="5526" spans="4:4" x14ac:dyDescent="0.25">
      <c r="D5526" s="41"/>
    </row>
    <row r="5747" spans="4:4" x14ac:dyDescent="0.25">
      <c r="D5747" s="41"/>
    </row>
    <row r="5968" spans="4:4" x14ac:dyDescent="0.25">
      <c r="D5968" s="41"/>
    </row>
    <row r="6189" spans="4:4" x14ac:dyDescent="0.25">
      <c r="D6189" s="41"/>
    </row>
    <row r="6410" spans="4:4" x14ac:dyDescent="0.25">
      <c r="D6410" s="41"/>
    </row>
    <row r="6631" spans="4:4" x14ac:dyDescent="0.25">
      <c r="D6631" s="41"/>
    </row>
    <row r="6852" spans="4:4" x14ac:dyDescent="0.25">
      <c r="D6852" s="41"/>
    </row>
    <row r="7073" spans="4:4" x14ac:dyDescent="0.25">
      <c r="D7073" s="41"/>
    </row>
    <row r="7294" spans="4:4" x14ac:dyDescent="0.25">
      <c r="D7294" s="41"/>
    </row>
    <row r="7515" spans="4:4" x14ac:dyDescent="0.25">
      <c r="D7515" s="41"/>
    </row>
    <row r="7736" spans="4:4" x14ac:dyDescent="0.25">
      <c r="D7736" s="41"/>
    </row>
    <row r="7957" spans="4:4" x14ac:dyDescent="0.25">
      <c r="D7957" s="41"/>
    </row>
    <row r="8178" spans="4:4" x14ac:dyDescent="0.25">
      <c r="D8178" s="41"/>
    </row>
    <row r="8399" spans="4:4" x14ac:dyDescent="0.25">
      <c r="D8399" s="41"/>
    </row>
    <row r="8620" spans="4:4" x14ac:dyDescent="0.25">
      <c r="D8620" s="41"/>
    </row>
    <row r="8841" spans="4:4" x14ac:dyDescent="0.25">
      <c r="D8841" s="41"/>
    </row>
    <row r="9062" spans="4:4" x14ac:dyDescent="0.25">
      <c r="D9062" s="41"/>
    </row>
    <row r="9283" spans="4:4" x14ac:dyDescent="0.25">
      <c r="D9283" s="41"/>
    </row>
    <row r="9504" spans="4:4" x14ac:dyDescent="0.25">
      <c r="D9504" s="41"/>
    </row>
    <row r="9725" spans="4:4" x14ac:dyDescent="0.25">
      <c r="D9725" s="41"/>
    </row>
    <row r="9946" spans="4:4" x14ac:dyDescent="0.25">
      <c r="D9946" s="41"/>
    </row>
    <row r="10167" spans="4:4" x14ac:dyDescent="0.25">
      <c r="D10167" s="41"/>
    </row>
    <row r="10388" spans="4:4" x14ac:dyDescent="0.25">
      <c r="D10388" s="41"/>
    </row>
    <row r="10609" spans="4:4" x14ac:dyDescent="0.25">
      <c r="D10609" s="41"/>
    </row>
    <row r="10830" spans="4:4" x14ac:dyDescent="0.25">
      <c r="D10830" s="41"/>
    </row>
    <row r="11051" spans="4:4" x14ac:dyDescent="0.25">
      <c r="D11051" s="41"/>
    </row>
    <row r="11272" spans="4:4" x14ac:dyDescent="0.25">
      <c r="D11272" s="41"/>
    </row>
    <row r="11493" spans="4:4" x14ac:dyDescent="0.25">
      <c r="D11493" s="41"/>
    </row>
    <row r="11714" spans="4:4" x14ac:dyDescent="0.25">
      <c r="D11714" s="41"/>
    </row>
    <row r="11935" spans="4:4" x14ac:dyDescent="0.25">
      <c r="D11935" s="41"/>
    </row>
    <row r="12156" spans="4:4" x14ac:dyDescent="0.25">
      <c r="D12156" s="41"/>
    </row>
    <row r="12377" spans="4:4" x14ac:dyDescent="0.25">
      <c r="D12377" s="41"/>
    </row>
    <row r="12598" spans="4:4" x14ac:dyDescent="0.25">
      <c r="D12598" s="41"/>
    </row>
    <row r="12819" spans="4:4" x14ac:dyDescent="0.25">
      <c r="D12819" s="41"/>
    </row>
    <row r="13040" spans="4:4" x14ac:dyDescent="0.25">
      <c r="D13040" s="41"/>
    </row>
    <row r="13261" spans="4:4" x14ac:dyDescent="0.25">
      <c r="D13261" s="41"/>
    </row>
    <row r="13482" spans="4:4" x14ac:dyDescent="0.25">
      <c r="D13482" s="41"/>
    </row>
    <row r="13703" spans="4:4" x14ac:dyDescent="0.25">
      <c r="D13703" s="41"/>
    </row>
    <row r="13924" spans="4:4" x14ac:dyDescent="0.25">
      <c r="D13924" s="41"/>
    </row>
    <row r="14145" spans="4:4" x14ac:dyDescent="0.25">
      <c r="D14145" s="41"/>
    </row>
    <row r="14366" spans="4:4" x14ac:dyDescent="0.25">
      <c r="D14366" s="41"/>
    </row>
    <row r="14587" spans="4:4" x14ac:dyDescent="0.25">
      <c r="D14587" s="41"/>
    </row>
    <row r="14808" spans="4:4" x14ac:dyDescent="0.25">
      <c r="D14808" s="41"/>
    </row>
    <row r="15029" spans="4:4" x14ac:dyDescent="0.25">
      <c r="D15029" s="41"/>
    </row>
    <row r="15250" spans="4:4" x14ac:dyDescent="0.25">
      <c r="D15250" s="41"/>
    </row>
    <row r="15471" spans="4:4" x14ac:dyDescent="0.25">
      <c r="D15471" s="41"/>
    </row>
    <row r="15692" spans="4:4" x14ac:dyDescent="0.25">
      <c r="D15692" s="41"/>
    </row>
    <row r="15913" spans="4:4" x14ac:dyDescent="0.25">
      <c r="D15913" s="41"/>
    </row>
    <row r="16134" spans="4:4" x14ac:dyDescent="0.25">
      <c r="D16134" s="41"/>
    </row>
    <row r="16355" spans="4:4" x14ac:dyDescent="0.25">
      <c r="D16355" s="41"/>
    </row>
    <row r="16576" spans="4:4" x14ac:dyDescent="0.25">
      <c r="D16576" s="41"/>
    </row>
    <row r="16797" spans="4:4" x14ac:dyDescent="0.25">
      <c r="D16797" s="41"/>
    </row>
    <row r="17018" spans="4:4" x14ac:dyDescent="0.25">
      <c r="D17018" s="41"/>
    </row>
    <row r="17239" spans="4:4" x14ac:dyDescent="0.25">
      <c r="D17239" s="41"/>
    </row>
    <row r="17460" spans="4:4" x14ac:dyDescent="0.25">
      <c r="D17460" s="41"/>
    </row>
    <row r="17681" spans="4:4" x14ac:dyDescent="0.25">
      <c r="D17681" s="41"/>
    </row>
    <row r="17902" spans="4:4" x14ac:dyDescent="0.25">
      <c r="D17902" s="41"/>
    </row>
    <row r="18123" spans="4:4" x14ac:dyDescent="0.25">
      <c r="D18123" s="41"/>
    </row>
    <row r="18344" spans="4:4" x14ac:dyDescent="0.25">
      <c r="D18344" s="41"/>
    </row>
    <row r="18565" spans="4:4" x14ac:dyDescent="0.25">
      <c r="D18565" s="41"/>
    </row>
    <row r="18786" spans="4:4" x14ac:dyDescent="0.25">
      <c r="D18786" s="41"/>
    </row>
    <row r="19007" spans="4:4" x14ac:dyDescent="0.25">
      <c r="D19007" s="41"/>
    </row>
    <row r="19228" spans="4:4" x14ac:dyDescent="0.25">
      <c r="D19228" s="41"/>
    </row>
    <row r="19449" spans="4:4" x14ac:dyDescent="0.25">
      <c r="D19449" s="41"/>
    </row>
    <row r="19670" spans="4:4" x14ac:dyDescent="0.25">
      <c r="D19670" s="41"/>
    </row>
    <row r="19891" spans="4:4" x14ac:dyDescent="0.25">
      <c r="D19891" s="41"/>
    </row>
    <row r="20112" spans="4:4" x14ac:dyDescent="0.25">
      <c r="D20112" s="41"/>
    </row>
    <row r="20333" spans="4:4" x14ac:dyDescent="0.25">
      <c r="D20333" s="41"/>
    </row>
    <row r="20554" spans="4:4" x14ac:dyDescent="0.25">
      <c r="D20554" s="41"/>
    </row>
    <row r="20775" spans="4:4" x14ac:dyDescent="0.25">
      <c r="D20775" s="41"/>
    </row>
    <row r="20996" spans="4:4" x14ac:dyDescent="0.25">
      <c r="D20996" s="41"/>
    </row>
    <row r="21217" spans="4:4" x14ac:dyDescent="0.25">
      <c r="D21217" s="41"/>
    </row>
    <row r="21438" spans="4:4" x14ac:dyDescent="0.25">
      <c r="D21438" s="41"/>
    </row>
    <row r="21659" spans="4:4" x14ac:dyDescent="0.25">
      <c r="D21659" s="41"/>
    </row>
    <row r="21880" spans="4:4" x14ac:dyDescent="0.25">
      <c r="D21880" s="41"/>
    </row>
    <row r="22101" spans="4:4" x14ac:dyDescent="0.25">
      <c r="D22101" s="41"/>
    </row>
    <row r="22322" spans="4:4" x14ac:dyDescent="0.25">
      <c r="D22322" s="41"/>
    </row>
    <row r="22543" spans="4:4" x14ac:dyDescent="0.25">
      <c r="D22543" s="41"/>
    </row>
    <row r="22764" spans="4:4" x14ac:dyDescent="0.25">
      <c r="D22764" s="41"/>
    </row>
    <row r="22985" spans="4:4" x14ac:dyDescent="0.25">
      <c r="D22985" s="41"/>
    </row>
    <row r="23206" spans="4:4" x14ac:dyDescent="0.25">
      <c r="D23206" s="41"/>
    </row>
    <row r="23427" spans="4:4" x14ac:dyDescent="0.25">
      <c r="D23427" s="41"/>
    </row>
    <row r="23648" spans="4:4" x14ac:dyDescent="0.25">
      <c r="D23648" s="41"/>
    </row>
    <row r="23869" spans="4:4" x14ac:dyDescent="0.25">
      <c r="D23869" s="41"/>
    </row>
    <row r="24090" spans="4:4" x14ac:dyDescent="0.25">
      <c r="D24090" s="41"/>
    </row>
    <row r="24311" spans="4:4" x14ac:dyDescent="0.25">
      <c r="D24311" s="41"/>
    </row>
    <row r="24532" spans="4:4" x14ac:dyDescent="0.25">
      <c r="D24532" s="41"/>
    </row>
    <row r="24753" spans="4:4" x14ac:dyDescent="0.25">
      <c r="D24753" s="41"/>
    </row>
    <row r="24974" spans="4:4" x14ac:dyDescent="0.25">
      <c r="D24974" s="41"/>
    </row>
    <row r="25195" spans="4:4" x14ac:dyDescent="0.25">
      <c r="D25195" s="41"/>
    </row>
    <row r="25416" spans="4:4" x14ac:dyDescent="0.25">
      <c r="D25416" s="41"/>
    </row>
    <row r="25637" spans="4:4" x14ac:dyDescent="0.25">
      <c r="D25637" s="41"/>
    </row>
    <row r="25858" spans="4:4" x14ac:dyDescent="0.25">
      <c r="D25858" s="41"/>
    </row>
    <row r="26079" spans="4:4" x14ac:dyDescent="0.25">
      <c r="D26079" s="41"/>
    </row>
    <row r="26300" spans="4:4" x14ac:dyDescent="0.25">
      <c r="D26300" s="41"/>
    </row>
    <row r="26521" spans="4:4" x14ac:dyDescent="0.25">
      <c r="D26521" s="41"/>
    </row>
    <row r="26742" spans="4:4" x14ac:dyDescent="0.25">
      <c r="D26742" s="41"/>
    </row>
    <row r="26963" spans="4:4" x14ac:dyDescent="0.25">
      <c r="D26963" s="41"/>
    </row>
    <row r="27184" spans="4:4" x14ac:dyDescent="0.25">
      <c r="D27184" s="41"/>
    </row>
    <row r="27405" spans="4:4" x14ac:dyDescent="0.25">
      <c r="D27405" s="41"/>
    </row>
    <row r="27626" spans="4:4" x14ac:dyDescent="0.25">
      <c r="D27626" s="41"/>
    </row>
    <row r="27847" spans="4:4" x14ac:dyDescent="0.25">
      <c r="D27847" s="41"/>
    </row>
    <row r="28068" spans="4:4" x14ac:dyDescent="0.25">
      <c r="D28068" s="41"/>
    </row>
    <row r="28289" spans="4:4" x14ac:dyDescent="0.25">
      <c r="D28289" s="41"/>
    </row>
    <row r="28510" spans="4:4" x14ac:dyDescent="0.25">
      <c r="D28510" s="41"/>
    </row>
    <row r="28731" spans="4:4" x14ac:dyDescent="0.25">
      <c r="D28731" s="41"/>
    </row>
    <row r="28952" spans="4:4" x14ac:dyDescent="0.25">
      <c r="D28952" s="41"/>
    </row>
    <row r="29173" spans="4:4" x14ac:dyDescent="0.25">
      <c r="D29173" s="41"/>
    </row>
    <row r="29394" spans="4:4" x14ac:dyDescent="0.25">
      <c r="D29394" s="41"/>
    </row>
    <row r="29615" spans="4:4" x14ac:dyDescent="0.25">
      <c r="D29615" s="41"/>
    </row>
    <row r="29836" spans="4:4" x14ac:dyDescent="0.25">
      <c r="D29836" s="41"/>
    </row>
    <row r="30057" spans="4:4" x14ac:dyDescent="0.25">
      <c r="D30057" s="41"/>
    </row>
    <row r="30278" spans="4:4" x14ac:dyDescent="0.25">
      <c r="D30278" s="41"/>
    </row>
    <row r="30499" spans="4:4" x14ac:dyDescent="0.25">
      <c r="D30499" s="41"/>
    </row>
    <row r="30720" spans="4:4" x14ac:dyDescent="0.25">
      <c r="D30720" s="41"/>
    </row>
    <row r="30941" spans="4:4" x14ac:dyDescent="0.25">
      <c r="D30941" s="41"/>
    </row>
    <row r="31162" spans="4:4" x14ac:dyDescent="0.25">
      <c r="D31162" s="41"/>
    </row>
    <row r="31383" spans="4:4" x14ac:dyDescent="0.25">
      <c r="D31383" s="41"/>
    </row>
    <row r="31604" spans="4:4" x14ac:dyDescent="0.25">
      <c r="D31604" s="41"/>
    </row>
    <row r="31825" spans="4:4" x14ac:dyDescent="0.25">
      <c r="D31825" s="41"/>
    </row>
    <row r="32046" spans="4:4" x14ac:dyDescent="0.25">
      <c r="D32046" s="41"/>
    </row>
    <row r="32267" spans="4:4" x14ac:dyDescent="0.25">
      <c r="D32267" s="41"/>
    </row>
    <row r="32488" spans="4:4" x14ac:dyDescent="0.25">
      <c r="D32488" s="41"/>
    </row>
    <row r="32709" spans="4:4" x14ac:dyDescent="0.25">
      <c r="D32709" s="41"/>
    </row>
    <row r="32930" spans="4:4" x14ac:dyDescent="0.25">
      <c r="D32930" s="41"/>
    </row>
    <row r="33151" spans="4:4" x14ac:dyDescent="0.25">
      <c r="D33151" s="41"/>
    </row>
    <row r="33372" spans="4:4" x14ac:dyDescent="0.25">
      <c r="D33372" s="41"/>
    </row>
    <row r="33593" spans="4:4" x14ac:dyDescent="0.25">
      <c r="D33593" s="41"/>
    </row>
    <row r="33814" spans="4:4" x14ac:dyDescent="0.25">
      <c r="D33814" s="41"/>
    </row>
    <row r="34035" spans="4:4" x14ac:dyDescent="0.25">
      <c r="D34035" s="41"/>
    </row>
    <row r="34256" spans="4:4" x14ac:dyDescent="0.25">
      <c r="D34256" s="41"/>
    </row>
    <row r="34477" spans="4:4" x14ac:dyDescent="0.25">
      <c r="D34477" s="41"/>
    </row>
    <row r="34698" spans="4:4" x14ac:dyDescent="0.25">
      <c r="D34698" s="41"/>
    </row>
    <row r="34919" spans="4:4" x14ac:dyDescent="0.25">
      <c r="D34919" s="41"/>
    </row>
    <row r="35140" spans="4:4" x14ac:dyDescent="0.25">
      <c r="D35140" s="41"/>
    </row>
    <row r="35361" spans="4:4" x14ac:dyDescent="0.25">
      <c r="D35361" s="41"/>
    </row>
    <row r="35582" spans="4:4" x14ac:dyDescent="0.25">
      <c r="D35582" s="41"/>
    </row>
    <row r="35803" spans="4:4" x14ac:dyDescent="0.25">
      <c r="D35803" s="41"/>
    </row>
    <row r="36024" spans="4:4" x14ac:dyDescent="0.25">
      <c r="D36024" s="41"/>
    </row>
    <row r="36245" spans="4:4" x14ac:dyDescent="0.25">
      <c r="D36245" s="41"/>
    </row>
    <row r="36466" spans="4:4" x14ac:dyDescent="0.25">
      <c r="D36466" s="41"/>
    </row>
    <row r="36687" spans="4:4" x14ac:dyDescent="0.25">
      <c r="D36687" s="41"/>
    </row>
    <row r="36908" spans="4:4" x14ac:dyDescent="0.25">
      <c r="D36908" s="41"/>
    </row>
    <row r="37129" spans="4:4" x14ac:dyDescent="0.25">
      <c r="D37129" s="41"/>
    </row>
    <row r="37350" spans="4:4" x14ac:dyDescent="0.25">
      <c r="D37350" s="41"/>
    </row>
    <row r="37571" spans="4:4" x14ac:dyDescent="0.25">
      <c r="D37571" s="41"/>
    </row>
    <row r="37792" spans="4:4" x14ac:dyDescent="0.25">
      <c r="D37792" s="41"/>
    </row>
    <row r="38013" spans="4:4" x14ac:dyDescent="0.25">
      <c r="D38013" s="41"/>
    </row>
    <row r="38234" spans="4:4" x14ac:dyDescent="0.25">
      <c r="D38234" s="41"/>
    </row>
    <row r="38455" spans="4:4" x14ac:dyDescent="0.25">
      <c r="D38455" s="41"/>
    </row>
    <row r="38676" spans="4:4" x14ac:dyDescent="0.25">
      <c r="D38676" s="41"/>
    </row>
    <row r="38897" spans="4:4" x14ac:dyDescent="0.25">
      <c r="D38897" s="41"/>
    </row>
    <row r="39118" spans="4:4" x14ac:dyDescent="0.25">
      <c r="D39118" s="41"/>
    </row>
    <row r="39339" spans="4:4" x14ac:dyDescent="0.25">
      <c r="D39339" s="41"/>
    </row>
    <row r="39560" spans="4:4" x14ac:dyDescent="0.25">
      <c r="D39560" s="41"/>
    </row>
    <row r="39781" spans="4:4" x14ac:dyDescent="0.25">
      <c r="D39781" s="41"/>
    </row>
    <row r="40002" spans="4:4" x14ac:dyDescent="0.25">
      <c r="D40002" s="41"/>
    </row>
    <row r="40223" spans="4:4" x14ac:dyDescent="0.25">
      <c r="D40223" s="41"/>
    </row>
    <row r="40444" spans="4:4" x14ac:dyDescent="0.25">
      <c r="D40444" s="41"/>
    </row>
    <row r="40665" spans="4:4" x14ac:dyDescent="0.25">
      <c r="D40665" s="41"/>
    </row>
    <row r="40886" spans="4:4" x14ac:dyDescent="0.25">
      <c r="D40886" s="41"/>
    </row>
    <row r="41107" spans="4:4" x14ac:dyDescent="0.25">
      <c r="D41107" s="41"/>
    </row>
    <row r="41328" spans="4:4" x14ac:dyDescent="0.25">
      <c r="D41328" s="41"/>
    </row>
    <row r="41549" spans="4:4" x14ac:dyDescent="0.25">
      <c r="D41549" s="41"/>
    </row>
    <row r="41770" spans="4:4" x14ac:dyDescent="0.25">
      <c r="D41770" s="41"/>
    </row>
    <row r="41991" spans="4:4" x14ac:dyDescent="0.25">
      <c r="D41991" s="41"/>
    </row>
    <row r="42212" spans="4:4" x14ac:dyDescent="0.25">
      <c r="D42212" s="41"/>
    </row>
    <row r="42433" spans="4:4" x14ac:dyDescent="0.25">
      <c r="D42433" s="41"/>
    </row>
    <row r="42654" spans="4:4" x14ac:dyDescent="0.25">
      <c r="D42654" s="41"/>
    </row>
    <row r="42875" spans="4:4" x14ac:dyDescent="0.25">
      <c r="D42875" s="41"/>
    </row>
    <row r="43096" spans="4:4" x14ac:dyDescent="0.25">
      <c r="D43096" s="41"/>
    </row>
    <row r="43317" spans="4:4" x14ac:dyDescent="0.25">
      <c r="D43317" s="41"/>
    </row>
    <row r="43538" spans="4:4" x14ac:dyDescent="0.25">
      <c r="D43538" s="41"/>
    </row>
    <row r="43759" spans="4:4" x14ac:dyDescent="0.25">
      <c r="D43759" s="41"/>
    </row>
    <row r="43980" spans="4:4" x14ac:dyDescent="0.25">
      <c r="D43980" s="41"/>
    </row>
    <row r="44201" spans="4:4" x14ac:dyDescent="0.25">
      <c r="D44201" s="41"/>
    </row>
    <row r="44422" spans="4:4" x14ac:dyDescent="0.25">
      <c r="D44422" s="41"/>
    </row>
    <row r="44643" spans="4:4" x14ac:dyDescent="0.25">
      <c r="D44643" s="41"/>
    </row>
    <row r="44864" spans="4:4" x14ac:dyDescent="0.25">
      <c r="D44864" s="41"/>
    </row>
    <row r="45085" spans="4:4" x14ac:dyDescent="0.25">
      <c r="D45085" s="41"/>
    </row>
    <row r="45306" spans="4:4" x14ac:dyDescent="0.25">
      <c r="D45306" s="41"/>
    </row>
    <row r="45527" spans="4:4" x14ac:dyDescent="0.25">
      <c r="D45527" s="41"/>
    </row>
    <row r="45748" spans="4:4" x14ac:dyDescent="0.25">
      <c r="D45748" s="41"/>
    </row>
    <row r="45969" spans="4:4" x14ac:dyDescent="0.25">
      <c r="D45969" s="41"/>
    </row>
    <row r="46190" spans="4:4" x14ac:dyDescent="0.25">
      <c r="D46190" s="41"/>
    </row>
    <row r="46411" spans="4:4" x14ac:dyDescent="0.25">
      <c r="D46411" s="41"/>
    </row>
    <row r="46632" spans="4:4" x14ac:dyDescent="0.25">
      <c r="D46632" s="41"/>
    </row>
    <row r="46853" spans="4:4" x14ac:dyDescent="0.25">
      <c r="D46853" s="41"/>
    </row>
    <row r="47074" spans="4:4" x14ac:dyDescent="0.25">
      <c r="D47074" s="41"/>
    </row>
    <row r="47295" spans="4:4" x14ac:dyDescent="0.25">
      <c r="D47295" s="41"/>
    </row>
    <row r="47516" spans="4:4" x14ac:dyDescent="0.25">
      <c r="D47516" s="41"/>
    </row>
    <row r="47737" spans="4:4" x14ac:dyDescent="0.25">
      <c r="D47737" s="41"/>
    </row>
    <row r="47958" spans="4:4" x14ac:dyDescent="0.25">
      <c r="D47958" s="41"/>
    </row>
    <row r="48179" spans="4:4" x14ac:dyDescent="0.25">
      <c r="D48179" s="41"/>
    </row>
    <row r="48400" spans="4:4" x14ac:dyDescent="0.25">
      <c r="D48400" s="41"/>
    </row>
    <row r="48621" spans="4:4" x14ac:dyDescent="0.25">
      <c r="D48621" s="41"/>
    </row>
    <row r="48842" spans="4:4" x14ac:dyDescent="0.25">
      <c r="D48842" s="41"/>
    </row>
    <row r="49063" spans="4:4" x14ac:dyDescent="0.25">
      <c r="D49063" s="41"/>
    </row>
    <row r="49284" spans="4:4" x14ac:dyDescent="0.25">
      <c r="D49284" s="41"/>
    </row>
    <row r="49505" spans="4:4" x14ac:dyDescent="0.25">
      <c r="D49505" s="41"/>
    </row>
    <row r="49726" spans="4:4" x14ac:dyDescent="0.25">
      <c r="D49726" s="41"/>
    </row>
    <row r="49947" spans="4:4" x14ac:dyDescent="0.25">
      <c r="D49947" s="41"/>
    </row>
    <row r="50168" spans="4:4" x14ac:dyDescent="0.25">
      <c r="D50168" s="41"/>
    </row>
    <row r="50389" spans="4:4" x14ac:dyDescent="0.25">
      <c r="D50389" s="41"/>
    </row>
    <row r="50610" spans="4:4" x14ac:dyDescent="0.25">
      <c r="D50610" s="41"/>
    </row>
    <row r="50831" spans="4:4" x14ac:dyDescent="0.25">
      <c r="D50831" s="41"/>
    </row>
    <row r="51052" spans="4:4" x14ac:dyDescent="0.25">
      <c r="D51052" s="41"/>
    </row>
    <row r="51273" spans="4:4" x14ac:dyDescent="0.25">
      <c r="D51273" s="41"/>
    </row>
    <row r="51494" spans="4:4" x14ac:dyDescent="0.25">
      <c r="D51494" s="41"/>
    </row>
    <row r="51715" spans="4:4" x14ac:dyDescent="0.25">
      <c r="D51715" s="41"/>
    </row>
    <row r="51936" spans="4:4" x14ac:dyDescent="0.25">
      <c r="D51936" s="41"/>
    </row>
    <row r="52157" spans="4:4" x14ac:dyDescent="0.25">
      <c r="D52157" s="41"/>
    </row>
    <row r="52378" spans="4:4" x14ac:dyDescent="0.25">
      <c r="D52378" s="41"/>
    </row>
    <row r="52599" spans="4:4" x14ac:dyDescent="0.25">
      <c r="D52599" s="41"/>
    </row>
    <row r="52820" spans="4:4" x14ac:dyDescent="0.25">
      <c r="D52820" s="41"/>
    </row>
    <row r="53041" spans="4:4" x14ac:dyDescent="0.25">
      <c r="D53041" s="41"/>
    </row>
    <row r="53262" spans="4:4" x14ac:dyDescent="0.25">
      <c r="D53262" s="41"/>
    </row>
    <row r="53483" spans="4:4" x14ac:dyDescent="0.25">
      <c r="D53483" s="41"/>
    </row>
    <row r="53704" spans="4:4" x14ac:dyDescent="0.25">
      <c r="D53704" s="41"/>
    </row>
    <row r="53925" spans="4:4" x14ac:dyDescent="0.25">
      <c r="D53925" s="41"/>
    </row>
    <row r="54146" spans="4:4" x14ac:dyDescent="0.25">
      <c r="D54146" s="41"/>
    </row>
    <row r="54367" spans="4:4" x14ac:dyDescent="0.25">
      <c r="D54367" s="41"/>
    </row>
    <row r="54588" spans="4:4" x14ac:dyDescent="0.25">
      <c r="D54588" s="41"/>
    </row>
    <row r="54809" spans="4:4" x14ac:dyDescent="0.25">
      <c r="D54809" s="41"/>
    </row>
    <row r="55030" spans="4:4" x14ac:dyDescent="0.25">
      <c r="D55030" s="41"/>
    </row>
    <row r="55251" spans="4:4" x14ac:dyDescent="0.25">
      <c r="D55251" s="41"/>
    </row>
    <row r="55472" spans="4:4" x14ac:dyDescent="0.25">
      <c r="D55472" s="41"/>
    </row>
    <row r="55693" spans="4:4" x14ac:dyDescent="0.25">
      <c r="D55693" s="41"/>
    </row>
    <row r="55914" spans="4:4" x14ac:dyDescent="0.25">
      <c r="D55914" s="41"/>
    </row>
    <row r="56135" spans="4:4" x14ac:dyDescent="0.25">
      <c r="D56135" s="41"/>
    </row>
    <row r="56356" spans="4:4" x14ac:dyDescent="0.25">
      <c r="D56356" s="41"/>
    </row>
    <row r="56577" spans="4:4" x14ac:dyDescent="0.25">
      <c r="D56577" s="41"/>
    </row>
    <row r="56798" spans="4:4" x14ac:dyDescent="0.25">
      <c r="D56798" s="41"/>
    </row>
    <row r="57019" spans="4:4" x14ac:dyDescent="0.25">
      <c r="D57019" s="41"/>
    </row>
    <row r="57240" spans="4:4" x14ac:dyDescent="0.25">
      <c r="D57240" s="41"/>
    </row>
    <row r="57461" spans="4:4" x14ac:dyDescent="0.25">
      <c r="D57461" s="41"/>
    </row>
    <row r="57682" spans="4:4" x14ac:dyDescent="0.25">
      <c r="D57682" s="41"/>
    </row>
    <row r="57903" spans="4:4" x14ac:dyDescent="0.25">
      <c r="D57903" s="41"/>
    </row>
    <row r="58124" spans="4:4" x14ac:dyDescent="0.25">
      <c r="D58124" s="41"/>
    </row>
    <row r="58345" spans="4:4" x14ac:dyDescent="0.25">
      <c r="D58345" s="41"/>
    </row>
    <row r="58566" spans="4:4" x14ac:dyDescent="0.25">
      <c r="D58566" s="41"/>
    </row>
    <row r="58787" spans="4:4" x14ac:dyDescent="0.25">
      <c r="D58787" s="41"/>
    </row>
    <row r="59008" spans="4:4" x14ac:dyDescent="0.25">
      <c r="D59008" s="41"/>
    </row>
    <row r="59229" spans="4:4" x14ac:dyDescent="0.25">
      <c r="D59229" s="41"/>
    </row>
    <row r="59450" spans="4:4" x14ac:dyDescent="0.25">
      <c r="D59450" s="41"/>
    </row>
    <row r="59671" spans="4:4" x14ac:dyDescent="0.25">
      <c r="D59671" s="41"/>
    </row>
    <row r="59892" spans="4:4" x14ac:dyDescent="0.25">
      <c r="D59892" s="41"/>
    </row>
    <row r="60113" spans="4:4" x14ac:dyDescent="0.25">
      <c r="D60113" s="41"/>
    </row>
    <row r="60334" spans="4:4" x14ac:dyDescent="0.25">
      <c r="D60334" s="41"/>
    </row>
    <row r="60555" spans="4:4" x14ac:dyDescent="0.25">
      <c r="D60555" s="41"/>
    </row>
    <row r="60776" spans="4:4" x14ac:dyDescent="0.25">
      <c r="D60776" s="41"/>
    </row>
    <row r="60997" spans="4:4" x14ac:dyDescent="0.25">
      <c r="D60997" s="41"/>
    </row>
    <row r="61218" spans="4:4" x14ac:dyDescent="0.25">
      <c r="D61218" s="41"/>
    </row>
    <row r="61439" spans="4:4" x14ac:dyDescent="0.25">
      <c r="D61439" s="41"/>
    </row>
    <row r="61660" spans="4:4" x14ac:dyDescent="0.25">
      <c r="D61660" s="41"/>
    </row>
    <row r="61881" spans="4:4" x14ac:dyDescent="0.25">
      <c r="D61881" s="41"/>
    </row>
    <row r="62102" spans="4:4" x14ac:dyDescent="0.25">
      <c r="D62102" s="41"/>
    </row>
    <row r="62323" spans="4:4" x14ac:dyDescent="0.25">
      <c r="D62323" s="41"/>
    </row>
    <row r="62544" spans="4:4" x14ac:dyDescent="0.25">
      <c r="D62544" s="41"/>
    </row>
    <row r="62765" spans="4:4" x14ac:dyDescent="0.25">
      <c r="D62765" s="41"/>
    </row>
    <row r="62986" spans="4:4" x14ac:dyDescent="0.25">
      <c r="D62986" s="41"/>
    </row>
    <row r="63207" spans="4:4" x14ac:dyDescent="0.25">
      <c r="D63207" s="41"/>
    </row>
    <row r="63428" spans="4:4" x14ac:dyDescent="0.25">
      <c r="D63428" s="41"/>
    </row>
    <row r="63649" spans="4:4" x14ac:dyDescent="0.25">
      <c r="D63649" s="41"/>
    </row>
    <row r="63870" spans="4:4" x14ac:dyDescent="0.25">
      <c r="D63870" s="41"/>
    </row>
    <row r="64091" spans="4:4" x14ac:dyDescent="0.25">
      <c r="D64091" s="41"/>
    </row>
    <row r="64312" spans="4:4" x14ac:dyDescent="0.25">
      <c r="D64312" s="41"/>
    </row>
    <row r="64533" spans="4:4" x14ac:dyDescent="0.25">
      <c r="D64533" s="41"/>
    </row>
    <row r="64754" spans="4:4" x14ac:dyDescent="0.25">
      <c r="D64754" s="41"/>
    </row>
    <row r="64975" spans="4:4" x14ac:dyDescent="0.25">
      <c r="D64975" s="41"/>
    </row>
    <row r="65196" spans="4:4" x14ac:dyDescent="0.25">
      <c r="D65196" s="41"/>
    </row>
    <row r="65417" spans="4:4" x14ac:dyDescent="0.25">
      <c r="D65417" s="41"/>
    </row>
    <row r="65638" spans="4:4" x14ac:dyDescent="0.25">
      <c r="D65638" s="41"/>
    </row>
    <row r="65859" spans="4:4" x14ac:dyDescent="0.25">
      <c r="D65859" s="41"/>
    </row>
    <row r="66080" spans="4:4" x14ac:dyDescent="0.25">
      <c r="D66080" s="41"/>
    </row>
    <row r="66301" spans="4:4" x14ac:dyDescent="0.25">
      <c r="D66301" s="41"/>
    </row>
    <row r="66522" spans="4:4" x14ac:dyDescent="0.25">
      <c r="D66522" s="41"/>
    </row>
    <row r="66743" spans="4:4" x14ac:dyDescent="0.25">
      <c r="D66743" s="41"/>
    </row>
    <row r="66964" spans="4:4" x14ac:dyDescent="0.25">
      <c r="D66964" s="41"/>
    </row>
    <row r="67185" spans="4:4" x14ac:dyDescent="0.25">
      <c r="D67185" s="41"/>
    </row>
    <row r="67406" spans="4:4" x14ac:dyDescent="0.25">
      <c r="D67406" s="41"/>
    </row>
    <row r="67627" spans="4:4" x14ac:dyDescent="0.25">
      <c r="D67627" s="41"/>
    </row>
    <row r="67848" spans="4:4" x14ac:dyDescent="0.25">
      <c r="D67848" s="41"/>
    </row>
    <row r="68069" spans="4:4" x14ac:dyDescent="0.25">
      <c r="D68069" s="41"/>
    </row>
    <row r="68290" spans="4:4" x14ac:dyDescent="0.25">
      <c r="D68290" s="41"/>
    </row>
    <row r="68511" spans="4:4" x14ac:dyDescent="0.25">
      <c r="D68511" s="41"/>
    </row>
    <row r="68732" spans="4:4" x14ac:dyDescent="0.25">
      <c r="D68732" s="41"/>
    </row>
    <row r="68953" spans="4:4" x14ac:dyDescent="0.25">
      <c r="D68953" s="41"/>
    </row>
    <row r="69174" spans="4:4" x14ac:dyDescent="0.25">
      <c r="D69174" s="41"/>
    </row>
    <row r="69395" spans="4:4" x14ac:dyDescent="0.25">
      <c r="D69395" s="41"/>
    </row>
    <row r="69616" spans="4:4" x14ac:dyDescent="0.25">
      <c r="D69616" s="41"/>
    </row>
    <row r="69837" spans="4:4" x14ac:dyDescent="0.25">
      <c r="D69837" s="41"/>
    </row>
    <row r="70058" spans="4:4" x14ac:dyDescent="0.25">
      <c r="D70058" s="41"/>
    </row>
    <row r="70279" spans="4:4" x14ac:dyDescent="0.25">
      <c r="D70279" s="41"/>
    </row>
    <row r="70500" spans="4:4" x14ac:dyDescent="0.25">
      <c r="D70500" s="41"/>
    </row>
    <row r="70721" spans="4:4" x14ac:dyDescent="0.25">
      <c r="D70721" s="41"/>
    </row>
    <row r="70942" spans="4:4" x14ac:dyDescent="0.25">
      <c r="D70942" s="41"/>
    </row>
    <row r="71163" spans="4:4" x14ac:dyDescent="0.25">
      <c r="D71163" s="41"/>
    </row>
    <row r="71384" spans="4:4" x14ac:dyDescent="0.25">
      <c r="D71384" s="41"/>
    </row>
    <row r="71605" spans="4:4" x14ac:dyDescent="0.25">
      <c r="D71605" s="41"/>
    </row>
    <row r="71826" spans="4:4" x14ac:dyDescent="0.25">
      <c r="D71826" s="41"/>
    </row>
    <row r="72047" spans="4:4" x14ac:dyDescent="0.25">
      <c r="D72047" s="41"/>
    </row>
    <row r="72268" spans="4:4" x14ac:dyDescent="0.25">
      <c r="D72268" s="41"/>
    </row>
    <row r="72489" spans="4:4" x14ac:dyDescent="0.25">
      <c r="D72489" s="41"/>
    </row>
    <row r="72710" spans="4:4" x14ac:dyDescent="0.25">
      <c r="D72710" s="41"/>
    </row>
    <row r="72931" spans="4:4" x14ac:dyDescent="0.25">
      <c r="D72931" s="41"/>
    </row>
    <row r="73152" spans="4:4" x14ac:dyDescent="0.25">
      <c r="D73152" s="41"/>
    </row>
    <row r="73373" spans="4:4" x14ac:dyDescent="0.25">
      <c r="D73373" s="41"/>
    </row>
    <row r="73594" spans="4:4" x14ac:dyDescent="0.25">
      <c r="D73594" s="41"/>
    </row>
    <row r="73815" spans="4:4" x14ac:dyDescent="0.25">
      <c r="D73815" s="41"/>
    </row>
    <row r="74036" spans="4:4" x14ac:dyDescent="0.25">
      <c r="D74036" s="41"/>
    </row>
    <row r="74257" spans="4:4" x14ac:dyDescent="0.25">
      <c r="D74257" s="41"/>
    </row>
    <row r="74478" spans="4:4" x14ac:dyDescent="0.25">
      <c r="D74478" s="41"/>
    </row>
    <row r="74699" spans="4:4" x14ac:dyDescent="0.25">
      <c r="D74699" s="41"/>
    </row>
    <row r="74920" spans="4:4" x14ac:dyDescent="0.25">
      <c r="D74920" s="41"/>
    </row>
    <row r="75141" spans="4:4" x14ac:dyDescent="0.25">
      <c r="D75141" s="41"/>
    </row>
    <row r="75362" spans="4:4" x14ac:dyDescent="0.25">
      <c r="D75362" s="41"/>
    </row>
    <row r="75583" spans="4:4" x14ac:dyDescent="0.25">
      <c r="D75583" s="41"/>
    </row>
    <row r="75804" spans="4:4" x14ac:dyDescent="0.25">
      <c r="D75804" s="41"/>
    </row>
    <row r="76025" spans="4:4" x14ac:dyDescent="0.25">
      <c r="D76025" s="41"/>
    </row>
    <row r="76246" spans="4:4" x14ac:dyDescent="0.25">
      <c r="D76246" s="41"/>
    </row>
    <row r="76467" spans="4:4" x14ac:dyDescent="0.25">
      <c r="D76467" s="41"/>
    </row>
    <row r="76688" spans="4:4" x14ac:dyDescent="0.25">
      <c r="D76688" s="41"/>
    </row>
    <row r="76909" spans="4:4" x14ac:dyDescent="0.25">
      <c r="D76909" s="41"/>
    </row>
    <row r="77130" spans="4:4" x14ac:dyDescent="0.25">
      <c r="D77130" s="41"/>
    </row>
    <row r="77351" spans="4:4" x14ac:dyDescent="0.25">
      <c r="D77351" s="41"/>
    </row>
    <row r="77572" spans="4:4" x14ac:dyDescent="0.25">
      <c r="D77572" s="41"/>
    </row>
    <row r="77793" spans="4:4" x14ac:dyDescent="0.25">
      <c r="D77793" s="41"/>
    </row>
    <row r="78014" spans="4:4" x14ac:dyDescent="0.25">
      <c r="D78014" s="41"/>
    </row>
    <row r="78235" spans="4:4" x14ac:dyDescent="0.25">
      <c r="D78235" s="41"/>
    </row>
    <row r="78456" spans="4:4" x14ac:dyDescent="0.25">
      <c r="D78456" s="41"/>
    </row>
    <row r="78677" spans="4:4" x14ac:dyDescent="0.25">
      <c r="D78677" s="41"/>
    </row>
    <row r="78898" spans="4:4" x14ac:dyDescent="0.25">
      <c r="D78898" s="41"/>
    </row>
    <row r="79119" spans="4:4" x14ac:dyDescent="0.25">
      <c r="D79119" s="41"/>
    </row>
    <row r="79340" spans="4:4" x14ac:dyDescent="0.25">
      <c r="D79340" s="41"/>
    </row>
    <row r="79561" spans="4:4" x14ac:dyDescent="0.25">
      <c r="D79561" s="41"/>
    </row>
    <row r="79782" spans="4:4" x14ac:dyDescent="0.25">
      <c r="D79782" s="41"/>
    </row>
    <row r="80003" spans="4:4" x14ac:dyDescent="0.25">
      <c r="D80003" s="41"/>
    </row>
    <row r="80224" spans="4:4" x14ac:dyDescent="0.25">
      <c r="D80224" s="41"/>
    </row>
    <row r="80445" spans="4:4" x14ac:dyDescent="0.25">
      <c r="D80445" s="41"/>
    </row>
    <row r="80666" spans="4:4" x14ac:dyDescent="0.25">
      <c r="D80666" s="41"/>
    </row>
    <row r="80887" spans="4:4" x14ac:dyDescent="0.25">
      <c r="D80887" s="41"/>
    </row>
    <row r="81108" spans="4:4" x14ac:dyDescent="0.25">
      <c r="D81108" s="41"/>
    </row>
    <row r="81329" spans="4:4" x14ac:dyDescent="0.25">
      <c r="D81329" s="41"/>
    </row>
    <row r="81550" spans="4:4" x14ac:dyDescent="0.25">
      <c r="D81550" s="41"/>
    </row>
    <row r="81771" spans="4:4" x14ac:dyDescent="0.25">
      <c r="D81771" s="41"/>
    </row>
    <row r="81992" spans="4:4" x14ac:dyDescent="0.25">
      <c r="D81992" s="41"/>
    </row>
    <row r="82213" spans="4:4" x14ac:dyDescent="0.25">
      <c r="D82213" s="41"/>
    </row>
    <row r="82434" spans="4:4" x14ac:dyDescent="0.25">
      <c r="D82434" s="41"/>
    </row>
    <row r="82655" spans="4:4" x14ac:dyDescent="0.25">
      <c r="D82655" s="41"/>
    </row>
    <row r="82876" spans="4:4" x14ac:dyDescent="0.25">
      <c r="D82876" s="41"/>
    </row>
    <row r="83097" spans="4:4" x14ac:dyDescent="0.25">
      <c r="D83097" s="41"/>
    </row>
    <row r="83318" spans="4:4" x14ac:dyDescent="0.25">
      <c r="D83318" s="41"/>
    </row>
    <row r="83539" spans="4:4" x14ac:dyDescent="0.25">
      <c r="D83539" s="41"/>
    </row>
    <row r="83760" spans="4:4" x14ac:dyDescent="0.25">
      <c r="D83760" s="41"/>
    </row>
    <row r="83981" spans="4:4" x14ac:dyDescent="0.25">
      <c r="D83981" s="41"/>
    </row>
    <row r="84202" spans="4:4" x14ac:dyDescent="0.25">
      <c r="D84202" s="41"/>
    </row>
    <row r="84423" spans="4:4" x14ac:dyDescent="0.25">
      <c r="D84423" s="41"/>
    </row>
    <row r="84644" spans="4:4" x14ac:dyDescent="0.25">
      <c r="D84644" s="41"/>
    </row>
    <row r="84865" spans="4:4" x14ac:dyDescent="0.25">
      <c r="D84865" s="41"/>
    </row>
    <row r="85086" spans="4:4" x14ac:dyDescent="0.25">
      <c r="D85086" s="41"/>
    </row>
    <row r="85307" spans="4:4" x14ac:dyDescent="0.25">
      <c r="D85307" s="41"/>
    </row>
    <row r="85528" spans="4:4" x14ac:dyDescent="0.25">
      <c r="D85528" s="41"/>
    </row>
    <row r="85749" spans="4:4" x14ac:dyDescent="0.25">
      <c r="D85749" s="41"/>
    </row>
    <row r="85970" spans="4:4" x14ac:dyDescent="0.25">
      <c r="D85970" s="41"/>
    </row>
    <row r="86191" spans="4:4" x14ac:dyDescent="0.25">
      <c r="D86191" s="41"/>
    </row>
    <row r="86412" spans="4:4" x14ac:dyDescent="0.25">
      <c r="D86412" s="41"/>
    </row>
    <row r="86633" spans="4:4" x14ac:dyDescent="0.25">
      <c r="D86633" s="41"/>
    </row>
    <row r="86854" spans="4:4" x14ac:dyDescent="0.25">
      <c r="D86854" s="41"/>
    </row>
    <row r="87075" spans="4:4" x14ac:dyDescent="0.25">
      <c r="D87075" s="41"/>
    </row>
    <row r="87296" spans="4:4" x14ac:dyDescent="0.25">
      <c r="D87296" s="41"/>
    </row>
    <row r="87517" spans="4:4" x14ac:dyDescent="0.25">
      <c r="D87517" s="41"/>
    </row>
    <row r="87738" spans="4:4" x14ac:dyDescent="0.25">
      <c r="D87738" s="41"/>
    </row>
    <row r="87959" spans="4:4" x14ac:dyDescent="0.25">
      <c r="D87959" s="41"/>
    </row>
    <row r="88180" spans="4:4" x14ac:dyDescent="0.25">
      <c r="D88180" s="41"/>
    </row>
    <row r="88401" spans="4:4" x14ac:dyDescent="0.25">
      <c r="D88401" s="41"/>
    </row>
    <row r="88622" spans="4:4" x14ac:dyDescent="0.25">
      <c r="D88622" s="41"/>
    </row>
    <row r="88843" spans="4:4" x14ac:dyDescent="0.25">
      <c r="D88843" s="41"/>
    </row>
    <row r="89064" spans="4:4" x14ac:dyDescent="0.25">
      <c r="D89064" s="41"/>
    </row>
    <row r="89285" spans="4:4" x14ac:dyDescent="0.25">
      <c r="D89285" s="41"/>
    </row>
    <row r="89506" spans="4:4" x14ac:dyDescent="0.25">
      <c r="D89506" s="41"/>
    </row>
    <row r="89727" spans="4:4" x14ac:dyDescent="0.25">
      <c r="D89727" s="41"/>
    </row>
    <row r="89948" spans="4:4" x14ac:dyDescent="0.25">
      <c r="D89948" s="41"/>
    </row>
    <row r="90169" spans="4:4" x14ac:dyDescent="0.25">
      <c r="D90169" s="41"/>
    </row>
    <row r="90390" spans="4:4" x14ac:dyDescent="0.25">
      <c r="D90390" s="41"/>
    </row>
    <row r="90611" spans="4:4" x14ac:dyDescent="0.25">
      <c r="D90611" s="41"/>
    </row>
    <row r="90832" spans="4:4" x14ac:dyDescent="0.25">
      <c r="D90832" s="41"/>
    </row>
    <row r="91053" spans="4:4" x14ac:dyDescent="0.25">
      <c r="D91053" s="41"/>
    </row>
    <row r="91274" spans="4:4" x14ac:dyDescent="0.25">
      <c r="D91274" s="41"/>
    </row>
    <row r="91495" spans="4:4" x14ac:dyDescent="0.25">
      <c r="D91495" s="41"/>
    </row>
    <row r="91716" spans="4:4" x14ac:dyDescent="0.25">
      <c r="D91716" s="41"/>
    </row>
    <row r="91937" spans="4:4" x14ac:dyDescent="0.25">
      <c r="D91937" s="41"/>
    </row>
    <row r="92158" spans="4:4" x14ac:dyDescent="0.25">
      <c r="D92158" s="41"/>
    </row>
    <row r="92379" spans="4:4" x14ac:dyDescent="0.25">
      <c r="D92379" s="41"/>
    </row>
    <row r="92600" spans="4:4" x14ac:dyDescent="0.25">
      <c r="D92600" s="41"/>
    </row>
    <row r="92821" spans="4:4" x14ac:dyDescent="0.25">
      <c r="D92821" s="41"/>
    </row>
    <row r="93042" spans="4:4" x14ac:dyDescent="0.25">
      <c r="D93042" s="41"/>
    </row>
    <row r="93263" spans="4:4" x14ac:dyDescent="0.25">
      <c r="D93263" s="41"/>
    </row>
    <row r="93484" spans="4:4" x14ac:dyDescent="0.25">
      <c r="D93484" s="41"/>
    </row>
    <row r="93705" spans="4:4" x14ac:dyDescent="0.25">
      <c r="D93705" s="41"/>
    </row>
    <row r="93926" spans="4:4" x14ac:dyDescent="0.25">
      <c r="D93926" s="41"/>
    </row>
    <row r="94147" spans="4:4" x14ac:dyDescent="0.25">
      <c r="D94147" s="41"/>
    </row>
    <row r="94368" spans="4:4" x14ac:dyDescent="0.25">
      <c r="D94368" s="41"/>
    </row>
    <row r="94589" spans="4:4" x14ac:dyDescent="0.25">
      <c r="D94589" s="41"/>
    </row>
    <row r="94810" spans="4:4" x14ac:dyDescent="0.25">
      <c r="D94810" s="41"/>
    </row>
    <row r="95031" spans="4:4" x14ac:dyDescent="0.25">
      <c r="D95031" s="41"/>
    </row>
    <row r="95252" spans="4:4" x14ac:dyDescent="0.25">
      <c r="D95252" s="41"/>
    </row>
    <row r="95473" spans="4:4" x14ac:dyDescent="0.25">
      <c r="D95473" s="41"/>
    </row>
    <row r="95694" spans="4:4" x14ac:dyDescent="0.25">
      <c r="D95694" s="41"/>
    </row>
    <row r="95915" spans="4:4" x14ac:dyDescent="0.25">
      <c r="D95915" s="41"/>
    </row>
    <row r="96136" spans="4:4" x14ac:dyDescent="0.25">
      <c r="D96136" s="41"/>
    </row>
    <row r="96357" spans="4:4" x14ac:dyDescent="0.25">
      <c r="D96357" s="41"/>
    </row>
    <row r="96578" spans="4:4" x14ac:dyDescent="0.25">
      <c r="D96578" s="41"/>
    </row>
    <row r="96799" spans="4:4" x14ac:dyDescent="0.25">
      <c r="D96799" s="41"/>
    </row>
    <row r="97020" spans="4:4" x14ac:dyDescent="0.25">
      <c r="D97020" s="41"/>
    </row>
    <row r="97241" spans="4:4" x14ac:dyDescent="0.25">
      <c r="D97241" s="41"/>
    </row>
    <row r="97462" spans="4:4" x14ac:dyDescent="0.25">
      <c r="D97462" s="41"/>
    </row>
    <row r="97683" spans="4:4" x14ac:dyDescent="0.25">
      <c r="D97683" s="41"/>
    </row>
    <row r="97904" spans="4:4" x14ac:dyDescent="0.25">
      <c r="D97904" s="41"/>
    </row>
    <row r="98125" spans="4:4" x14ac:dyDescent="0.25">
      <c r="D98125" s="41"/>
    </row>
    <row r="98346" spans="4:4" x14ac:dyDescent="0.25">
      <c r="D98346" s="41"/>
    </row>
    <row r="98567" spans="4:4" x14ac:dyDescent="0.25">
      <c r="D98567" s="41"/>
    </row>
    <row r="98788" spans="4:4" x14ac:dyDescent="0.25">
      <c r="D98788" s="41"/>
    </row>
    <row r="99009" spans="4:4" x14ac:dyDescent="0.25">
      <c r="D99009" s="41"/>
    </row>
    <row r="99230" spans="4:4" x14ac:dyDescent="0.25">
      <c r="D99230" s="41"/>
    </row>
    <row r="99451" spans="4:4" x14ac:dyDescent="0.25">
      <c r="D99451" s="41"/>
    </row>
    <row r="99672" spans="4:4" x14ac:dyDescent="0.25">
      <c r="D99672" s="41"/>
    </row>
    <row r="99893" spans="4:4" x14ac:dyDescent="0.25">
      <c r="D99893" s="41"/>
    </row>
    <row r="100114" spans="4:4" x14ac:dyDescent="0.25">
      <c r="D100114" s="41"/>
    </row>
    <row r="100335" spans="4:4" x14ac:dyDescent="0.25">
      <c r="D100335" s="41"/>
    </row>
    <row r="100556" spans="4:4" x14ac:dyDescent="0.25">
      <c r="D100556" s="41"/>
    </row>
    <row r="100777" spans="4:4" x14ac:dyDescent="0.25">
      <c r="D100777" s="41"/>
    </row>
    <row r="100998" spans="4:4" x14ac:dyDescent="0.25">
      <c r="D100998" s="41"/>
    </row>
    <row r="101219" spans="4:4" x14ac:dyDescent="0.25">
      <c r="D101219" s="41"/>
    </row>
    <row r="101440" spans="4:4" x14ac:dyDescent="0.25">
      <c r="D101440" s="41"/>
    </row>
    <row r="101661" spans="4:4" x14ac:dyDescent="0.25">
      <c r="D101661" s="41"/>
    </row>
    <row r="101882" spans="4:4" x14ac:dyDescent="0.25">
      <c r="D101882" s="41"/>
    </row>
    <row r="102103" spans="4:4" x14ac:dyDescent="0.25">
      <c r="D102103" s="41"/>
    </row>
    <row r="102324" spans="4:4" x14ac:dyDescent="0.25">
      <c r="D102324" s="41"/>
    </row>
    <row r="102545" spans="4:4" x14ac:dyDescent="0.25">
      <c r="D102545" s="41"/>
    </row>
    <row r="102766" spans="4:4" x14ac:dyDescent="0.25">
      <c r="D102766" s="41"/>
    </row>
    <row r="102987" spans="4:4" x14ac:dyDescent="0.25">
      <c r="D102987" s="41"/>
    </row>
    <row r="103208" spans="4:4" x14ac:dyDescent="0.25">
      <c r="D103208" s="41"/>
    </row>
    <row r="103429" spans="4:4" x14ac:dyDescent="0.25">
      <c r="D103429" s="41"/>
    </row>
    <row r="103650" spans="4:4" x14ac:dyDescent="0.25">
      <c r="D103650" s="41"/>
    </row>
    <row r="103871" spans="4:4" x14ac:dyDescent="0.25">
      <c r="D103871" s="41"/>
    </row>
    <row r="104092" spans="4:4" x14ac:dyDescent="0.25">
      <c r="D104092" s="41"/>
    </row>
    <row r="104313" spans="4:4" x14ac:dyDescent="0.25">
      <c r="D104313" s="41"/>
    </row>
    <row r="104534" spans="4:4" x14ac:dyDescent="0.25">
      <c r="D104534" s="41"/>
    </row>
    <row r="104755" spans="4:4" x14ac:dyDescent="0.25">
      <c r="D104755" s="41"/>
    </row>
    <row r="104976" spans="4:4" x14ac:dyDescent="0.25">
      <c r="D104976" s="41"/>
    </row>
    <row r="105197" spans="4:4" x14ac:dyDescent="0.25">
      <c r="D105197" s="41"/>
    </row>
    <row r="105418" spans="4:4" x14ac:dyDescent="0.25">
      <c r="D105418" s="41"/>
    </row>
    <row r="105639" spans="4:4" x14ac:dyDescent="0.25">
      <c r="D105639" s="41"/>
    </row>
    <row r="105860" spans="4:4" x14ac:dyDescent="0.25">
      <c r="D105860" s="41"/>
    </row>
    <row r="106081" spans="4:4" x14ac:dyDescent="0.25">
      <c r="D106081" s="41"/>
    </row>
    <row r="106302" spans="4:4" x14ac:dyDescent="0.25">
      <c r="D106302" s="41"/>
    </row>
    <row r="106523" spans="4:4" x14ac:dyDescent="0.25">
      <c r="D106523" s="41"/>
    </row>
    <row r="106744" spans="4:4" x14ac:dyDescent="0.25">
      <c r="D106744" s="41"/>
    </row>
    <row r="106965" spans="4:4" x14ac:dyDescent="0.25">
      <c r="D106965" s="41"/>
    </row>
    <row r="107186" spans="4:4" x14ac:dyDescent="0.25">
      <c r="D107186" s="41"/>
    </row>
    <row r="107407" spans="4:4" x14ac:dyDescent="0.25">
      <c r="D107407" s="41"/>
    </row>
    <row r="107628" spans="4:4" x14ac:dyDescent="0.25">
      <c r="D107628" s="41"/>
    </row>
    <row r="107849" spans="4:4" x14ac:dyDescent="0.25">
      <c r="D107849" s="41"/>
    </row>
    <row r="108070" spans="4:4" x14ac:dyDescent="0.25">
      <c r="D108070" s="41"/>
    </row>
    <row r="108291" spans="4:4" x14ac:dyDescent="0.25">
      <c r="D108291" s="41"/>
    </row>
    <row r="108512" spans="4:4" x14ac:dyDescent="0.25">
      <c r="D108512" s="41"/>
    </row>
    <row r="108733" spans="4:4" x14ac:dyDescent="0.25">
      <c r="D108733" s="41"/>
    </row>
    <row r="108954" spans="4:4" x14ac:dyDescent="0.25">
      <c r="D108954" s="41"/>
    </row>
    <row r="109175" spans="4:4" x14ac:dyDescent="0.25">
      <c r="D109175" s="41"/>
    </row>
    <row r="109396" spans="4:4" x14ac:dyDescent="0.25">
      <c r="D109396" s="41"/>
    </row>
    <row r="109617" spans="4:4" x14ac:dyDescent="0.25">
      <c r="D109617" s="41"/>
    </row>
    <row r="109838" spans="4:4" x14ac:dyDescent="0.25">
      <c r="D109838" s="41"/>
    </row>
    <row r="110059" spans="4:4" x14ac:dyDescent="0.25">
      <c r="D110059" s="41"/>
    </row>
    <row r="110280" spans="4:4" x14ac:dyDescent="0.25">
      <c r="D110280" s="41"/>
    </row>
    <row r="110501" spans="4:4" x14ac:dyDescent="0.25">
      <c r="D110501" s="41"/>
    </row>
    <row r="110722" spans="4:4" x14ac:dyDescent="0.25">
      <c r="D110722" s="41"/>
    </row>
    <row r="110943" spans="4:4" x14ac:dyDescent="0.25">
      <c r="D110943" s="41"/>
    </row>
    <row r="111164" spans="4:4" x14ac:dyDescent="0.25">
      <c r="D111164" s="41"/>
    </row>
    <row r="111385" spans="4:4" x14ac:dyDescent="0.25">
      <c r="D111385" s="41"/>
    </row>
    <row r="111606" spans="4:4" x14ac:dyDescent="0.25">
      <c r="D111606" s="41"/>
    </row>
    <row r="111827" spans="4:4" x14ac:dyDescent="0.25">
      <c r="D111827" s="41"/>
    </row>
    <row r="112048" spans="4:4" x14ac:dyDescent="0.25">
      <c r="D112048" s="41"/>
    </row>
    <row r="112269" spans="4:4" x14ac:dyDescent="0.25">
      <c r="D112269" s="41"/>
    </row>
    <row r="112490" spans="4:4" x14ac:dyDescent="0.25">
      <c r="D112490" s="41"/>
    </row>
    <row r="112711" spans="4:4" x14ac:dyDescent="0.25">
      <c r="D112711" s="41"/>
    </row>
    <row r="112932" spans="4:4" x14ac:dyDescent="0.25">
      <c r="D112932" s="41"/>
    </row>
    <row r="113153" spans="4:4" x14ac:dyDescent="0.25">
      <c r="D113153" s="41"/>
    </row>
    <row r="113374" spans="4:4" x14ac:dyDescent="0.25">
      <c r="D113374" s="41"/>
    </row>
    <row r="113595" spans="4:4" x14ac:dyDescent="0.25">
      <c r="D113595" s="41"/>
    </row>
    <row r="113816" spans="4:4" x14ac:dyDescent="0.25">
      <c r="D113816" s="41"/>
    </row>
    <row r="114037" spans="4:4" x14ac:dyDescent="0.25">
      <c r="D114037" s="41"/>
    </row>
    <row r="114258" spans="4:4" x14ac:dyDescent="0.25">
      <c r="D114258" s="41"/>
    </row>
    <row r="114479" spans="4:4" x14ac:dyDescent="0.25">
      <c r="D114479" s="41"/>
    </row>
    <row r="114700" spans="4:4" x14ac:dyDescent="0.25">
      <c r="D114700" s="41"/>
    </row>
    <row r="114921" spans="4:4" x14ac:dyDescent="0.25">
      <c r="D114921" s="41"/>
    </row>
    <row r="115142" spans="4:4" x14ac:dyDescent="0.25">
      <c r="D115142" s="41"/>
    </row>
    <row r="115363" spans="4:4" x14ac:dyDescent="0.25">
      <c r="D115363" s="41"/>
    </row>
    <row r="115584" spans="4:4" x14ac:dyDescent="0.25">
      <c r="D115584" s="41"/>
    </row>
    <row r="115805" spans="4:4" x14ac:dyDescent="0.25">
      <c r="D115805" s="41"/>
    </row>
    <row r="116026" spans="4:4" x14ac:dyDescent="0.25">
      <c r="D116026" s="41"/>
    </row>
    <row r="116247" spans="4:4" x14ac:dyDescent="0.25">
      <c r="D116247" s="41"/>
    </row>
    <row r="116468" spans="4:4" x14ac:dyDescent="0.25">
      <c r="D116468" s="41"/>
    </row>
    <row r="116689" spans="4:4" x14ac:dyDescent="0.25">
      <c r="D116689" s="41"/>
    </row>
    <row r="116910" spans="4:4" x14ac:dyDescent="0.25">
      <c r="D116910" s="41"/>
    </row>
    <row r="117131" spans="4:4" x14ac:dyDescent="0.25">
      <c r="D117131" s="41"/>
    </row>
    <row r="117352" spans="4:4" x14ac:dyDescent="0.25">
      <c r="D117352" s="41"/>
    </row>
    <row r="117573" spans="4:4" x14ac:dyDescent="0.25">
      <c r="D117573" s="41"/>
    </row>
    <row r="117794" spans="4:4" x14ac:dyDescent="0.25">
      <c r="D117794" s="41"/>
    </row>
    <row r="118015" spans="4:4" x14ac:dyDescent="0.25">
      <c r="D118015" s="41"/>
    </row>
    <row r="118236" spans="4:4" x14ac:dyDescent="0.25">
      <c r="D118236" s="41"/>
    </row>
    <row r="118457" spans="4:4" x14ac:dyDescent="0.25">
      <c r="D118457" s="41"/>
    </row>
    <row r="118678" spans="4:4" x14ac:dyDescent="0.25">
      <c r="D118678" s="41"/>
    </row>
    <row r="118899" spans="4:4" x14ac:dyDescent="0.25">
      <c r="D118899" s="41"/>
    </row>
    <row r="119120" spans="4:4" x14ac:dyDescent="0.25">
      <c r="D119120" s="41"/>
    </row>
    <row r="119341" spans="4:4" x14ac:dyDescent="0.25">
      <c r="D119341" s="41"/>
    </row>
    <row r="119562" spans="4:4" x14ac:dyDescent="0.25">
      <c r="D119562" s="41"/>
    </row>
    <row r="119783" spans="4:4" x14ac:dyDescent="0.25">
      <c r="D119783" s="41"/>
    </row>
    <row r="120004" spans="4:4" x14ac:dyDescent="0.25">
      <c r="D120004" s="41"/>
    </row>
    <row r="120225" spans="4:4" x14ac:dyDescent="0.25">
      <c r="D120225" s="41"/>
    </row>
    <row r="120446" spans="4:4" x14ac:dyDescent="0.25">
      <c r="D120446" s="41"/>
    </row>
    <row r="120667" spans="4:4" x14ac:dyDescent="0.25">
      <c r="D120667" s="41"/>
    </row>
    <row r="120888" spans="4:4" x14ac:dyDescent="0.25">
      <c r="D120888" s="41"/>
    </row>
    <row r="121109" spans="4:4" x14ac:dyDescent="0.25">
      <c r="D121109" s="41"/>
    </row>
    <row r="121330" spans="4:4" x14ac:dyDescent="0.25">
      <c r="D121330" s="41"/>
    </row>
    <row r="121551" spans="4:4" x14ac:dyDescent="0.25">
      <c r="D121551" s="41"/>
    </row>
    <row r="121772" spans="4:4" x14ac:dyDescent="0.25">
      <c r="D121772" s="41"/>
    </row>
    <row r="121993" spans="4:4" x14ac:dyDescent="0.25">
      <c r="D121993" s="41"/>
    </row>
    <row r="122214" spans="4:4" x14ac:dyDescent="0.25">
      <c r="D122214" s="41"/>
    </row>
    <row r="122435" spans="4:4" x14ac:dyDescent="0.25">
      <c r="D122435" s="41"/>
    </row>
    <row r="122656" spans="4:4" x14ac:dyDescent="0.25">
      <c r="D122656" s="41"/>
    </row>
    <row r="122877" spans="4:4" x14ac:dyDescent="0.25">
      <c r="D122877" s="41"/>
    </row>
    <row r="123098" spans="4:4" x14ac:dyDescent="0.25">
      <c r="D123098" s="41"/>
    </row>
    <row r="123319" spans="4:4" x14ac:dyDescent="0.25">
      <c r="D123319" s="41"/>
    </row>
    <row r="123540" spans="4:4" x14ac:dyDescent="0.25">
      <c r="D123540" s="41"/>
    </row>
    <row r="123761" spans="4:4" x14ac:dyDescent="0.25">
      <c r="D123761" s="41"/>
    </row>
    <row r="123982" spans="4:4" x14ac:dyDescent="0.25">
      <c r="D123982" s="41"/>
    </row>
    <row r="124203" spans="4:4" x14ac:dyDescent="0.25">
      <c r="D124203" s="41"/>
    </row>
    <row r="124424" spans="4:4" x14ac:dyDescent="0.25">
      <c r="D124424" s="41"/>
    </row>
    <row r="124645" spans="4:4" x14ac:dyDescent="0.25">
      <c r="D124645" s="41"/>
    </row>
    <row r="124866" spans="4:4" x14ac:dyDescent="0.25">
      <c r="D124866" s="41"/>
    </row>
    <row r="125087" spans="4:4" x14ac:dyDescent="0.25">
      <c r="D125087" s="41"/>
    </row>
    <row r="125308" spans="4:4" x14ac:dyDescent="0.25">
      <c r="D125308" s="41"/>
    </row>
    <row r="125529" spans="4:4" x14ac:dyDescent="0.25">
      <c r="D125529" s="41"/>
    </row>
    <row r="125750" spans="4:4" x14ac:dyDescent="0.25">
      <c r="D125750" s="41"/>
    </row>
    <row r="125971" spans="4:4" x14ac:dyDescent="0.25">
      <c r="D125971" s="41"/>
    </row>
    <row r="126192" spans="4:4" x14ac:dyDescent="0.25">
      <c r="D126192" s="41"/>
    </row>
    <row r="126413" spans="4:4" x14ac:dyDescent="0.25">
      <c r="D126413" s="41"/>
    </row>
    <row r="126634" spans="4:4" x14ac:dyDescent="0.25">
      <c r="D126634" s="41"/>
    </row>
    <row r="126855" spans="4:4" x14ac:dyDescent="0.25">
      <c r="D126855" s="41"/>
    </row>
    <row r="127076" spans="4:4" x14ac:dyDescent="0.25">
      <c r="D127076" s="41"/>
    </row>
    <row r="127297" spans="4:4" x14ac:dyDescent="0.25">
      <c r="D127297" s="41"/>
    </row>
    <row r="127518" spans="4:4" x14ac:dyDescent="0.25">
      <c r="D127518" s="41"/>
    </row>
    <row r="127739" spans="4:4" x14ac:dyDescent="0.25">
      <c r="D127739" s="41"/>
    </row>
    <row r="127960" spans="4:4" x14ac:dyDescent="0.25">
      <c r="D127960" s="41"/>
    </row>
    <row r="128181" spans="4:4" x14ac:dyDescent="0.25">
      <c r="D128181" s="41"/>
    </row>
    <row r="128402" spans="4:4" x14ac:dyDescent="0.25">
      <c r="D128402" s="41"/>
    </row>
    <row r="128623" spans="4:4" x14ac:dyDescent="0.25">
      <c r="D128623" s="41"/>
    </row>
    <row r="128844" spans="4:4" x14ac:dyDescent="0.25">
      <c r="D128844" s="41"/>
    </row>
    <row r="129065" spans="4:4" x14ac:dyDescent="0.25">
      <c r="D129065" s="41"/>
    </row>
    <row r="129286" spans="4:4" x14ac:dyDescent="0.25">
      <c r="D129286" s="41"/>
    </row>
    <row r="129507" spans="4:4" x14ac:dyDescent="0.25">
      <c r="D129507" s="41"/>
    </row>
    <row r="129728" spans="4:4" x14ac:dyDescent="0.25">
      <c r="D129728" s="41"/>
    </row>
    <row r="129949" spans="4:4" x14ac:dyDescent="0.25">
      <c r="D129949" s="41"/>
    </row>
    <row r="130170" spans="4:4" x14ac:dyDescent="0.25">
      <c r="D130170" s="41"/>
    </row>
    <row r="130391" spans="4:4" x14ac:dyDescent="0.25">
      <c r="D130391" s="41"/>
    </row>
    <row r="130612" spans="4:4" x14ac:dyDescent="0.25">
      <c r="D130612" s="41"/>
    </row>
    <row r="130833" spans="4:4" x14ac:dyDescent="0.25">
      <c r="D130833" s="41"/>
    </row>
    <row r="131054" spans="4:4" x14ac:dyDescent="0.25">
      <c r="D131054" s="41"/>
    </row>
    <row r="131275" spans="4:4" x14ac:dyDescent="0.25">
      <c r="D131275" s="41"/>
    </row>
    <row r="131496" spans="4:4" x14ac:dyDescent="0.25">
      <c r="D131496" s="41"/>
    </row>
    <row r="131717" spans="4:4" x14ac:dyDescent="0.25">
      <c r="D131717" s="41"/>
    </row>
    <row r="131938" spans="4:4" x14ac:dyDescent="0.25">
      <c r="D131938" s="41"/>
    </row>
    <row r="132159" spans="4:4" x14ac:dyDescent="0.25">
      <c r="D132159" s="41"/>
    </row>
    <row r="132380" spans="4:4" x14ac:dyDescent="0.25">
      <c r="D132380" s="41"/>
    </row>
    <row r="132601" spans="4:4" x14ac:dyDescent="0.25">
      <c r="D132601" s="41"/>
    </row>
    <row r="132822" spans="4:4" x14ac:dyDescent="0.25">
      <c r="D132822" s="41"/>
    </row>
    <row r="133043" spans="4:4" x14ac:dyDescent="0.25">
      <c r="D133043" s="41"/>
    </row>
    <row r="133264" spans="4:4" x14ac:dyDescent="0.25">
      <c r="D133264" s="41"/>
    </row>
    <row r="133485" spans="4:4" x14ac:dyDescent="0.25">
      <c r="D133485" s="41"/>
    </row>
    <row r="133706" spans="4:4" x14ac:dyDescent="0.25">
      <c r="D133706" s="41"/>
    </row>
    <row r="133927" spans="4:4" x14ac:dyDescent="0.25">
      <c r="D133927" s="41"/>
    </row>
    <row r="134148" spans="4:4" x14ac:dyDescent="0.25">
      <c r="D134148" s="41"/>
    </row>
    <row r="134369" spans="4:4" x14ac:dyDescent="0.25">
      <c r="D134369" s="41"/>
    </row>
    <row r="134590" spans="4:4" x14ac:dyDescent="0.25">
      <c r="D134590" s="41"/>
    </row>
    <row r="134811" spans="4:4" x14ac:dyDescent="0.25">
      <c r="D134811" s="41"/>
    </row>
    <row r="135032" spans="4:4" x14ac:dyDescent="0.25">
      <c r="D135032" s="41"/>
    </row>
    <row r="135253" spans="4:4" x14ac:dyDescent="0.25">
      <c r="D135253" s="41"/>
    </row>
    <row r="135474" spans="4:4" x14ac:dyDescent="0.25">
      <c r="D135474" s="41"/>
    </row>
    <row r="135695" spans="4:4" x14ac:dyDescent="0.25">
      <c r="D135695" s="41"/>
    </row>
    <row r="135916" spans="4:4" x14ac:dyDescent="0.25">
      <c r="D135916" s="41"/>
    </row>
    <row r="136137" spans="4:4" x14ac:dyDescent="0.25">
      <c r="D136137" s="41"/>
    </row>
    <row r="136358" spans="4:4" x14ac:dyDescent="0.25">
      <c r="D136358" s="41"/>
    </row>
    <row r="136579" spans="4:4" x14ac:dyDescent="0.25">
      <c r="D136579" s="41"/>
    </row>
    <row r="136800" spans="4:4" x14ac:dyDescent="0.25">
      <c r="D136800" s="41"/>
    </row>
    <row r="137021" spans="4:4" x14ac:dyDescent="0.25">
      <c r="D137021" s="41"/>
    </row>
    <row r="137242" spans="4:4" x14ac:dyDescent="0.25">
      <c r="D137242" s="41"/>
    </row>
    <row r="137463" spans="4:4" x14ac:dyDescent="0.25">
      <c r="D137463" s="41"/>
    </row>
    <row r="137684" spans="4:4" x14ac:dyDescent="0.25">
      <c r="D137684" s="41"/>
    </row>
    <row r="137905" spans="4:4" x14ac:dyDescent="0.25">
      <c r="D137905" s="41"/>
    </row>
    <row r="138126" spans="4:4" x14ac:dyDescent="0.25">
      <c r="D138126" s="41"/>
    </row>
    <row r="138347" spans="4:4" x14ac:dyDescent="0.25">
      <c r="D138347" s="41"/>
    </row>
    <row r="138568" spans="4:4" x14ac:dyDescent="0.25">
      <c r="D138568" s="41"/>
    </row>
    <row r="138789" spans="4:4" x14ac:dyDescent="0.25">
      <c r="D138789" s="41"/>
    </row>
    <row r="139010" spans="4:4" x14ac:dyDescent="0.25">
      <c r="D139010" s="41"/>
    </row>
    <row r="139231" spans="4:4" x14ac:dyDescent="0.25">
      <c r="D139231" s="41"/>
    </row>
    <row r="139452" spans="4:4" x14ac:dyDescent="0.25">
      <c r="D139452" s="41"/>
    </row>
    <row r="139673" spans="4:4" x14ac:dyDescent="0.25">
      <c r="D139673" s="41"/>
    </row>
    <row r="139894" spans="4:4" x14ac:dyDescent="0.25">
      <c r="D139894" s="41"/>
    </row>
    <row r="140115" spans="4:4" x14ac:dyDescent="0.25">
      <c r="D140115" s="41"/>
    </row>
    <row r="140336" spans="4:4" x14ac:dyDescent="0.25">
      <c r="D140336" s="41"/>
    </row>
    <row r="140557" spans="4:4" x14ac:dyDescent="0.25">
      <c r="D140557" s="41"/>
    </row>
    <row r="140778" spans="4:4" x14ac:dyDescent="0.25">
      <c r="D140778" s="41"/>
    </row>
    <row r="140999" spans="4:4" x14ac:dyDescent="0.25">
      <c r="D140999" s="41"/>
    </row>
    <row r="141220" spans="4:4" x14ac:dyDescent="0.25">
      <c r="D141220" s="41"/>
    </row>
    <row r="141441" spans="4:4" x14ac:dyDescent="0.25">
      <c r="D141441" s="41"/>
    </row>
    <row r="141662" spans="4:4" x14ac:dyDescent="0.25">
      <c r="D141662" s="41"/>
    </row>
    <row r="141883" spans="4:4" x14ac:dyDescent="0.25">
      <c r="D141883" s="41"/>
    </row>
    <row r="142104" spans="4:4" x14ac:dyDescent="0.25">
      <c r="D142104" s="41"/>
    </row>
    <row r="142325" spans="4:4" x14ac:dyDescent="0.25">
      <c r="D142325" s="41"/>
    </row>
    <row r="142546" spans="4:4" x14ac:dyDescent="0.25">
      <c r="D142546" s="41"/>
    </row>
    <row r="142767" spans="4:4" x14ac:dyDescent="0.25">
      <c r="D142767" s="41"/>
    </row>
    <row r="142988" spans="4:4" x14ac:dyDescent="0.25">
      <c r="D142988" s="41"/>
    </row>
    <row r="143209" spans="4:4" x14ac:dyDescent="0.25">
      <c r="D143209" s="41"/>
    </row>
    <row r="143430" spans="4:4" x14ac:dyDescent="0.25">
      <c r="D143430" s="41"/>
    </row>
    <row r="143651" spans="4:4" x14ac:dyDescent="0.25">
      <c r="D143651" s="41"/>
    </row>
    <row r="143872" spans="4:4" x14ac:dyDescent="0.25">
      <c r="D143872" s="41"/>
    </row>
    <row r="144093" spans="4:4" x14ac:dyDescent="0.25">
      <c r="D144093" s="41"/>
    </row>
    <row r="144314" spans="4:4" x14ac:dyDescent="0.25">
      <c r="D144314" s="41"/>
    </row>
    <row r="144535" spans="4:4" x14ac:dyDescent="0.25">
      <c r="D144535" s="41"/>
    </row>
    <row r="144756" spans="4:4" x14ac:dyDescent="0.25">
      <c r="D144756" s="41"/>
    </row>
    <row r="144977" spans="4:4" x14ac:dyDescent="0.25">
      <c r="D144977" s="41"/>
    </row>
    <row r="145198" spans="4:4" x14ac:dyDescent="0.25">
      <c r="D145198" s="41"/>
    </row>
    <row r="145419" spans="4:4" x14ac:dyDescent="0.25">
      <c r="D145419" s="41"/>
    </row>
    <row r="145640" spans="4:4" x14ac:dyDescent="0.25">
      <c r="D145640" s="41"/>
    </row>
    <row r="145861" spans="4:4" x14ac:dyDescent="0.25">
      <c r="D145861" s="41"/>
    </row>
    <row r="146082" spans="4:4" x14ac:dyDescent="0.25">
      <c r="D146082" s="41"/>
    </row>
    <row r="146303" spans="4:4" x14ac:dyDescent="0.25">
      <c r="D146303" s="41"/>
    </row>
    <row r="146524" spans="4:4" x14ac:dyDescent="0.25">
      <c r="D146524" s="41"/>
    </row>
    <row r="146745" spans="4:4" x14ac:dyDescent="0.25">
      <c r="D146745" s="41"/>
    </row>
    <row r="146966" spans="4:4" x14ac:dyDescent="0.25">
      <c r="D146966" s="41"/>
    </row>
    <row r="147187" spans="4:4" x14ac:dyDescent="0.25">
      <c r="D147187" s="41"/>
    </row>
    <row r="147408" spans="4:4" x14ac:dyDescent="0.25">
      <c r="D147408" s="41"/>
    </row>
    <row r="147629" spans="4:4" x14ac:dyDescent="0.25">
      <c r="D147629" s="41"/>
    </row>
    <row r="147850" spans="4:4" x14ac:dyDescent="0.25">
      <c r="D147850" s="41"/>
    </row>
    <row r="148071" spans="4:4" x14ac:dyDescent="0.25">
      <c r="D148071" s="41"/>
    </row>
    <row r="148292" spans="4:4" x14ac:dyDescent="0.25">
      <c r="D148292" s="41"/>
    </row>
    <row r="148513" spans="4:4" x14ac:dyDescent="0.25">
      <c r="D148513" s="41"/>
    </row>
    <row r="148734" spans="4:4" x14ac:dyDescent="0.25">
      <c r="D148734" s="41"/>
    </row>
    <row r="148955" spans="4:4" x14ac:dyDescent="0.25">
      <c r="D148955" s="41"/>
    </row>
    <row r="149176" spans="4:4" x14ac:dyDescent="0.25">
      <c r="D149176" s="41"/>
    </row>
    <row r="149397" spans="4:4" x14ac:dyDescent="0.25">
      <c r="D149397" s="41"/>
    </row>
    <row r="149618" spans="4:4" x14ac:dyDescent="0.25">
      <c r="D149618" s="41"/>
    </row>
    <row r="149839" spans="4:4" x14ac:dyDescent="0.25">
      <c r="D149839" s="41"/>
    </row>
    <row r="150060" spans="4:4" x14ac:dyDescent="0.25">
      <c r="D150060" s="41"/>
    </row>
    <row r="150281" spans="4:4" x14ac:dyDescent="0.25">
      <c r="D150281" s="41"/>
    </row>
    <row r="150502" spans="4:4" x14ac:dyDescent="0.25">
      <c r="D150502" s="41"/>
    </row>
    <row r="150723" spans="4:4" x14ac:dyDescent="0.25">
      <c r="D150723" s="41"/>
    </row>
    <row r="150944" spans="4:4" x14ac:dyDescent="0.25">
      <c r="D150944" s="41"/>
    </row>
    <row r="151165" spans="4:4" x14ac:dyDescent="0.25">
      <c r="D151165" s="41"/>
    </row>
    <row r="151386" spans="4:4" x14ac:dyDescent="0.25">
      <c r="D151386" s="41"/>
    </row>
    <row r="151607" spans="4:4" x14ac:dyDescent="0.25">
      <c r="D151607" s="41"/>
    </row>
    <row r="151828" spans="4:4" x14ac:dyDescent="0.25">
      <c r="D151828" s="41"/>
    </row>
    <row r="152049" spans="4:4" x14ac:dyDescent="0.25">
      <c r="D152049" s="41"/>
    </row>
    <row r="152270" spans="4:4" x14ac:dyDescent="0.25">
      <c r="D152270" s="41"/>
    </row>
    <row r="152491" spans="4:4" x14ac:dyDescent="0.25">
      <c r="D152491" s="41"/>
    </row>
    <row r="152712" spans="4:4" x14ac:dyDescent="0.25">
      <c r="D152712" s="41"/>
    </row>
    <row r="152933" spans="4:4" x14ac:dyDescent="0.25">
      <c r="D152933" s="41"/>
    </row>
    <row r="153154" spans="4:4" x14ac:dyDescent="0.25">
      <c r="D153154" s="41"/>
    </row>
    <row r="153375" spans="4:4" x14ac:dyDescent="0.25">
      <c r="D153375" s="41"/>
    </row>
    <row r="153596" spans="4:4" x14ac:dyDescent="0.25">
      <c r="D153596" s="41"/>
    </row>
    <row r="153817" spans="4:4" x14ac:dyDescent="0.25">
      <c r="D153817" s="41"/>
    </row>
    <row r="154038" spans="4:4" x14ac:dyDescent="0.25">
      <c r="D154038" s="41"/>
    </row>
    <row r="154259" spans="4:4" x14ac:dyDescent="0.25">
      <c r="D154259" s="41"/>
    </row>
    <row r="154480" spans="4:4" x14ac:dyDescent="0.25">
      <c r="D154480" s="41"/>
    </row>
    <row r="154701" spans="4:4" x14ac:dyDescent="0.25">
      <c r="D154701" s="41"/>
    </row>
    <row r="154922" spans="4:4" x14ac:dyDescent="0.25">
      <c r="D154922" s="41"/>
    </row>
    <row r="155143" spans="4:4" x14ac:dyDescent="0.25">
      <c r="D155143" s="41"/>
    </row>
    <row r="155364" spans="4:4" x14ac:dyDescent="0.25">
      <c r="D155364" s="41"/>
    </row>
    <row r="155585" spans="4:4" x14ac:dyDescent="0.25">
      <c r="D155585" s="41"/>
    </row>
    <row r="155806" spans="4:4" x14ac:dyDescent="0.25">
      <c r="D155806" s="41"/>
    </row>
    <row r="156027" spans="4:4" x14ac:dyDescent="0.25">
      <c r="D156027" s="41"/>
    </row>
    <row r="156248" spans="4:4" x14ac:dyDescent="0.25">
      <c r="D156248" s="41"/>
    </row>
    <row r="156469" spans="4:4" x14ac:dyDescent="0.25">
      <c r="D156469" s="41"/>
    </row>
    <row r="156690" spans="4:4" x14ac:dyDescent="0.25">
      <c r="D156690" s="41"/>
    </row>
    <row r="156911" spans="4:4" x14ac:dyDescent="0.25">
      <c r="D156911" s="41"/>
    </row>
    <row r="157132" spans="4:4" x14ac:dyDescent="0.25">
      <c r="D157132" s="41"/>
    </row>
    <row r="157353" spans="4:4" x14ac:dyDescent="0.25">
      <c r="D157353" s="41"/>
    </row>
    <row r="157574" spans="4:4" x14ac:dyDescent="0.25">
      <c r="D157574" s="41"/>
    </row>
    <row r="157795" spans="4:4" x14ac:dyDescent="0.25">
      <c r="D157795" s="41"/>
    </row>
    <row r="158016" spans="4:4" x14ac:dyDescent="0.25">
      <c r="D158016" s="41"/>
    </row>
    <row r="158237" spans="4:4" x14ac:dyDescent="0.25">
      <c r="D158237" s="41"/>
    </row>
    <row r="158458" spans="4:4" x14ac:dyDescent="0.25">
      <c r="D158458" s="41"/>
    </row>
    <row r="158679" spans="4:4" x14ac:dyDescent="0.25">
      <c r="D158679" s="41"/>
    </row>
    <row r="158900" spans="4:4" x14ac:dyDescent="0.25">
      <c r="D158900" s="41"/>
    </row>
    <row r="159121" spans="4:4" x14ac:dyDescent="0.25">
      <c r="D159121" s="41"/>
    </row>
    <row r="159342" spans="4:4" x14ac:dyDescent="0.25">
      <c r="D159342" s="41"/>
    </row>
    <row r="159563" spans="4:4" x14ac:dyDescent="0.25">
      <c r="D159563" s="41"/>
    </row>
    <row r="159784" spans="4:4" x14ac:dyDescent="0.25">
      <c r="D159784" s="41"/>
    </row>
    <row r="160005" spans="4:4" x14ac:dyDescent="0.25">
      <c r="D160005" s="41"/>
    </row>
    <row r="160226" spans="4:4" x14ac:dyDescent="0.25">
      <c r="D160226" s="41"/>
    </row>
    <row r="160447" spans="4:4" x14ac:dyDescent="0.25">
      <c r="D160447" s="41"/>
    </row>
    <row r="160668" spans="4:4" x14ac:dyDescent="0.25">
      <c r="D160668" s="41"/>
    </row>
    <row r="160889" spans="4:4" x14ac:dyDescent="0.25">
      <c r="D160889" s="41"/>
    </row>
    <row r="161110" spans="4:4" x14ac:dyDescent="0.25">
      <c r="D161110" s="41"/>
    </row>
    <row r="161331" spans="4:4" x14ac:dyDescent="0.25">
      <c r="D161331" s="41"/>
    </row>
    <row r="161552" spans="4:4" x14ac:dyDescent="0.25">
      <c r="D161552" s="41"/>
    </row>
    <row r="161773" spans="4:4" x14ac:dyDescent="0.25">
      <c r="D161773" s="41"/>
    </row>
    <row r="161994" spans="4:4" x14ac:dyDescent="0.25">
      <c r="D161994" s="41"/>
    </row>
    <row r="162215" spans="4:4" x14ac:dyDescent="0.25">
      <c r="D162215" s="41"/>
    </row>
    <row r="162436" spans="4:4" x14ac:dyDescent="0.25">
      <c r="D162436" s="41"/>
    </row>
    <row r="162657" spans="4:4" x14ac:dyDescent="0.25">
      <c r="D162657" s="41"/>
    </row>
    <row r="162878" spans="4:4" x14ac:dyDescent="0.25">
      <c r="D162878" s="41"/>
    </row>
    <row r="163099" spans="4:4" x14ac:dyDescent="0.25">
      <c r="D163099" s="41"/>
    </row>
    <row r="163320" spans="4:4" x14ac:dyDescent="0.25">
      <c r="D163320" s="41"/>
    </row>
    <row r="163541" spans="4:4" x14ac:dyDescent="0.25">
      <c r="D163541" s="41"/>
    </row>
    <row r="163762" spans="4:4" x14ac:dyDescent="0.25">
      <c r="D163762" s="41"/>
    </row>
    <row r="163983" spans="4:4" x14ac:dyDescent="0.25">
      <c r="D163983" s="41"/>
    </row>
    <row r="164204" spans="4:4" x14ac:dyDescent="0.25">
      <c r="D164204" s="41"/>
    </row>
    <row r="164425" spans="4:4" x14ac:dyDescent="0.25">
      <c r="D164425" s="41"/>
    </row>
    <row r="164646" spans="4:4" x14ac:dyDescent="0.25">
      <c r="D164646" s="41"/>
    </row>
    <row r="164867" spans="4:4" x14ac:dyDescent="0.25">
      <c r="D164867" s="41"/>
    </row>
    <row r="165088" spans="4:4" x14ac:dyDescent="0.25">
      <c r="D165088" s="41"/>
    </row>
    <row r="165309" spans="4:4" x14ac:dyDescent="0.25">
      <c r="D165309" s="41"/>
    </row>
    <row r="165530" spans="4:4" x14ac:dyDescent="0.25">
      <c r="D165530" s="41"/>
    </row>
    <row r="165751" spans="4:4" x14ac:dyDescent="0.25">
      <c r="D165751" s="41"/>
    </row>
    <row r="165972" spans="4:4" x14ac:dyDescent="0.25">
      <c r="D165972" s="41"/>
    </row>
    <row r="166193" spans="4:4" x14ac:dyDescent="0.25">
      <c r="D166193" s="41"/>
    </row>
    <row r="166414" spans="4:4" x14ac:dyDescent="0.25">
      <c r="D166414" s="41"/>
    </row>
    <row r="166635" spans="4:4" x14ac:dyDescent="0.25">
      <c r="D166635" s="41"/>
    </row>
    <row r="166856" spans="4:4" x14ac:dyDescent="0.25">
      <c r="D166856" s="41"/>
    </row>
    <row r="167077" spans="4:4" x14ac:dyDescent="0.25">
      <c r="D167077" s="41"/>
    </row>
    <row r="167298" spans="4:4" x14ac:dyDescent="0.25">
      <c r="D167298" s="41"/>
    </row>
    <row r="167519" spans="4:4" x14ac:dyDescent="0.25">
      <c r="D167519" s="41"/>
    </row>
    <row r="167740" spans="4:4" x14ac:dyDescent="0.25">
      <c r="D167740" s="41"/>
    </row>
    <row r="167961" spans="4:4" x14ac:dyDescent="0.25">
      <c r="D167961" s="41"/>
    </row>
    <row r="168182" spans="4:4" x14ac:dyDescent="0.25">
      <c r="D168182" s="41"/>
    </row>
    <row r="168403" spans="4:4" x14ac:dyDescent="0.25">
      <c r="D168403" s="41"/>
    </row>
    <row r="168624" spans="4:4" x14ac:dyDescent="0.25">
      <c r="D168624" s="41"/>
    </row>
    <row r="168845" spans="4:4" x14ac:dyDescent="0.25">
      <c r="D168845" s="41"/>
    </row>
    <row r="169066" spans="4:4" x14ac:dyDescent="0.25">
      <c r="D169066" s="41"/>
    </row>
    <row r="169287" spans="4:4" x14ac:dyDescent="0.25">
      <c r="D169287" s="41"/>
    </row>
    <row r="169508" spans="4:4" x14ac:dyDescent="0.25">
      <c r="D169508" s="41"/>
    </row>
    <row r="169729" spans="4:4" x14ac:dyDescent="0.25">
      <c r="D169729" s="41"/>
    </row>
    <row r="169950" spans="4:4" x14ac:dyDescent="0.25">
      <c r="D169950" s="41"/>
    </row>
    <row r="170171" spans="4:4" x14ac:dyDescent="0.25">
      <c r="D170171" s="41"/>
    </row>
    <row r="170392" spans="4:4" x14ac:dyDescent="0.25">
      <c r="D170392" s="41"/>
    </row>
    <row r="170613" spans="4:4" x14ac:dyDescent="0.25">
      <c r="D170613" s="41"/>
    </row>
    <row r="170834" spans="4:4" x14ac:dyDescent="0.25">
      <c r="D170834" s="41"/>
    </row>
    <row r="171055" spans="4:4" x14ac:dyDescent="0.25">
      <c r="D171055" s="41"/>
    </row>
    <row r="171276" spans="4:4" x14ac:dyDescent="0.25">
      <c r="D171276" s="41"/>
    </row>
    <row r="171497" spans="4:4" x14ac:dyDescent="0.25">
      <c r="D171497" s="41"/>
    </row>
    <row r="171718" spans="4:4" x14ac:dyDescent="0.25">
      <c r="D171718" s="41"/>
    </row>
    <row r="171939" spans="4:4" x14ac:dyDescent="0.25">
      <c r="D171939" s="41"/>
    </row>
    <row r="172160" spans="4:4" x14ac:dyDescent="0.25">
      <c r="D172160" s="41"/>
    </row>
    <row r="172381" spans="4:4" x14ac:dyDescent="0.25">
      <c r="D172381" s="41"/>
    </row>
    <row r="172602" spans="4:4" x14ac:dyDescent="0.25">
      <c r="D172602" s="41"/>
    </row>
    <row r="172823" spans="4:4" x14ac:dyDescent="0.25">
      <c r="D172823" s="41"/>
    </row>
    <row r="173044" spans="4:4" x14ac:dyDescent="0.25">
      <c r="D173044" s="41"/>
    </row>
    <row r="173265" spans="4:4" x14ac:dyDescent="0.25">
      <c r="D173265" s="41"/>
    </row>
    <row r="173486" spans="4:4" x14ac:dyDescent="0.25">
      <c r="D173486" s="41"/>
    </row>
    <row r="173707" spans="4:4" x14ac:dyDescent="0.25">
      <c r="D173707" s="41"/>
    </row>
    <row r="173928" spans="4:4" x14ac:dyDescent="0.25">
      <c r="D173928" s="41"/>
    </row>
    <row r="174149" spans="4:4" x14ac:dyDescent="0.25">
      <c r="D174149" s="41"/>
    </row>
    <row r="174370" spans="4:4" x14ac:dyDescent="0.25">
      <c r="D174370" s="41"/>
    </row>
    <row r="174591" spans="4:4" x14ac:dyDescent="0.25">
      <c r="D174591" s="41"/>
    </row>
    <row r="174812" spans="4:4" x14ac:dyDescent="0.25">
      <c r="D174812" s="41"/>
    </row>
    <row r="175033" spans="4:4" x14ac:dyDescent="0.25">
      <c r="D175033" s="41"/>
    </row>
    <row r="175254" spans="4:4" x14ac:dyDescent="0.25">
      <c r="D175254" s="41"/>
    </row>
    <row r="175475" spans="4:4" x14ac:dyDescent="0.25">
      <c r="D175475" s="41"/>
    </row>
    <row r="175696" spans="4:4" x14ac:dyDescent="0.25">
      <c r="D175696" s="41"/>
    </row>
    <row r="175917" spans="4:4" x14ac:dyDescent="0.25">
      <c r="D175917" s="41"/>
    </row>
    <row r="176138" spans="4:4" x14ac:dyDescent="0.25">
      <c r="D176138" s="41"/>
    </row>
    <row r="176359" spans="4:4" x14ac:dyDescent="0.25">
      <c r="D176359" s="41"/>
    </row>
    <row r="176580" spans="4:4" x14ac:dyDescent="0.25">
      <c r="D176580" s="41"/>
    </row>
    <row r="176801" spans="4:4" x14ac:dyDescent="0.25">
      <c r="D176801" s="41"/>
    </row>
    <row r="177022" spans="4:4" x14ac:dyDescent="0.25">
      <c r="D177022" s="41"/>
    </row>
    <row r="177243" spans="4:4" x14ac:dyDescent="0.25">
      <c r="D177243" s="41"/>
    </row>
    <row r="177464" spans="4:4" x14ac:dyDescent="0.25">
      <c r="D177464" s="41"/>
    </row>
    <row r="177685" spans="4:4" x14ac:dyDescent="0.25">
      <c r="D177685" s="41"/>
    </row>
    <row r="177906" spans="4:4" x14ac:dyDescent="0.25">
      <c r="D177906" s="41"/>
    </row>
    <row r="178127" spans="4:4" x14ac:dyDescent="0.25">
      <c r="D178127" s="41"/>
    </row>
    <row r="178348" spans="4:4" x14ac:dyDescent="0.25">
      <c r="D178348" s="41"/>
    </row>
    <row r="178569" spans="4:4" x14ac:dyDescent="0.25">
      <c r="D178569" s="41"/>
    </row>
    <row r="178790" spans="4:4" x14ac:dyDescent="0.25">
      <c r="D178790" s="41"/>
    </row>
    <row r="179011" spans="4:4" x14ac:dyDescent="0.25">
      <c r="D179011" s="41"/>
    </row>
    <row r="179232" spans="4:4" x14ac:dyDescent="0.25">
      <c r="D179232" s="41"/>
    </row>
    <row r="179453" spans="4:4" x14ac:dyDescent="0.25">
      <c r="D179453" s="41"/>
    </row>
    <row r="179674" spans="4:4" x14ac:dyDescent="0.25">
      <c r="D179674" s="41"/>
    </row>
    <row r="179895" spans="4:4" x14ac:dyDescent="0.25">
      <c r="D179895" s="41"/>
    </row>
    <row r="180116" spans="4:4" x14ac:dyDescent="0.25">
      <c r="D180116" s="41"/>
    </row>
    <row r="180337" spans="4:4" x14ac:dyDescent="0.25">
      <c r="D180337" s="41"/>
    </row>
    <row r="180558" spans="4:4" x14ac:dyDescent="0.25">
      <c r="D180558" s="41"/>
    </row>
    <row r="180779" spans="4:4" x14ac:dyDescent="0.25">
      <c r="D180779" s="41"/>
    </row>
    <row r="181000" spans="4:4" x14ac:dyDescent="0.25">
      <c r="D181000" s="41"/>
    </row>
    <row r="181221" spans="4:4" x14ac:dyDescent="0.25">
      <c r="D181221" s="41"/>
    </row>
    <row r="181442" spans="4:4" x14ac:dyDescent="0.25">
      <c r="D181442" s="41"/>
    </row>
    <row r="181663" spans="4:4" x14ac:dyDescent="0.25">
      <c r="D181663" s="41"/>
    </row>
    <row r="181884" spans="4:4" x14ac:dyDescent="0.25">
      <c r="D181884" s="41"/>
    </row>
    <row r="182105" spans="4:4" x14ac:dyDescent="0.25">
      <c r="D182105" s="41"/>
    </row>
    <row r="182326" spans="4:4" x14ac:dyDescent="0.25">
      <c r="D182326" s="41"/>
    </row>
    <row r="182547" spans="4:4" x14ac:dyDescent="0.25">
      <c r="D182547" s="41"/>
    </row>
    <row r="182768" spans="4:4" x14ac:dyDescent="0.25">
      <c r="D182768" s="41"/>
    </row>
    <row r="182989" spans="4:4" x14ac:dyDescent="0.25">
      <c r="D182989" s="41"/>
    </row>
    <row r="183210" spans="4:4" x14ac:dyDescent="0.25">
      <c r="D183210" s="41"/>
    </row>
    <row r="183431" spans="4:4" x14ac:dyDescent="0.25">
      <c r="D183431" s="41"/>
    </row>
    <row r="183652" spans="4:4" x14ac:dyDescent="0.25">
      <c r="D183652" s="41"/>
    </row>
    <row r="183873" spans="4:4" x14ac:dyDescent="0.25">
      <c r="D183873" s="41"/>
    </row>
    <row r="184094" spans="4:4" x14ac:dyDescent="0.25">
      <c r="D184094" s="41"/>
    </row>
    <row r="184315" spans="4:4" x14ac:dyDescent="0.25">
      <c r="D184315" s="41"/>
    </row>
    <row r="184536" spans="4:4" x14ac:dyDescent="0.25">
      <c r="D184536" s="41"/>
    </row>
    <row r="184757" spans="4:4" x14ac:dyDescent="0.25">
      <c r="D184757" s="41"/>
    </row>
    <row r="184978" spans="4:4" x14ac:dyDescent="0.25">
      <c r="D184978" s="41"/>
    </row>
    <row r="185199" spans="4:4" x14ac:dyDescent="0.25">
      <c r="D185199" s="41"/>
    </row>
    <row r="185420" spans="4:4" x14ac:dyDescent="0.25">
      <c r="D185420" s="41"/>
    </row>
    <row r="185641" spans="4:4" x14ac:dyDescent="0.25">
      <c r="D185641" s="41"/>
    </row>
    <row r="185862" spans="4:4" x14ac:dyDescent="0.25">
      <c r="D185862" s="41"/>
    </row>
    <row r="186083" spans="4:4" x14ac:dyDescent="0.25">
      <c r="D186083" s="41"/>
    </row>
    <row r="186304" spans="4:4" x14ac:dyDescent="0.25">
      <c r="D186304" s="41"/>
    </row>
    <row r="186525" spans="4:4" x14ac:dyDescent="0.25">
      <c r="D186525" s="41"/>
    </row>
    <row r="186746" spans="4:4" x14ac:dyDescent="0.25">
      <c r="D186746" s="41"/>
    </row>
    <row r="186967" spans="4:4" x14ac:dyDescent="0.25">
      <c r="D186967" s="41"/>
    </row>
    <row r="187188" spans="4:4" x14ac:dyDescent="0.25">
      <c r="D187188" s="41"/>
    </row>
    <row r="187409" spans="4:4" x14ac:dyDescent="0.25">
      <c r="D187409" s="41"/>
    </row>
    <row r="187630" spans="4:4" x14ac:dyDescent="0.25">
      <c r="D187630" s="41"/>
    </row>
    <row r="187851" spans="4:4" x14ac:dyDescent="0.25">
      <c r="D187851" s="41"/>
    </row>
    <row r="188072" spans="4:4" x14ac:dyDescent="0.25">
      <c r="D188072" s="41"/>
    </row>
    <row r="188293" spans="4:4" x14ac:dyDescent="0.25">
      <c r="D188293" s="41"/>
    </row>
    <row r="188514" spans="4:4" x14ac:dyDescent="0.25">
      <c r="D188514" s="41"/>
    </row>
    <row r="188735" spans="4:4" x14ac:dyDescent="0.25">
      <c r="D188735" s="41"/>
    </row>
    <row r="188956" spans="4:4" x14ac:dyDescent="0.25">
      <c r="D188956" s="41"/>
    </row>
    <row r="189177" spans="4:4" x14ac:dyDescent="0.25">
      <c r="D189177" s="41"/>
    </row>
    <row r="189398" spans="4:4" x14ac:dyDescent="0.25">
      <c r="D189398" s="41"/>
    </row>
    <row r="189619" spans="4:4" x14ac:dyDescent="0.25">
      <c r="D189619" s="41"/>
    </row>
    <row r="189840" spans="4:4" x14ac:dyDescent="0.25">
      <c r="D189840" s="41"/>
    </row>
    <row r="190061" spans="4:4" x14ac:dyDescent="0.25">
      <c r="D190061" s="41"/>
    </row>
    <row r="190282" spans="4:4" x14ac:dyDescent="0.25">
      <c r="D190282" s="41"/>
    </row>
    <row r="190503" spans="4:4" x14ac:dyDescent="0.25">
      <c r="D190503" s="41"/>
    </row>
    <row r="190724" spans="4:4" x14ac:dyDescent="0.25">
      <c r="D190724" s="41"/>
    </row>
    <row r="190945" spans="4:4" x14ac:dyDescent="0.25">
      <c r="D190945" s="41"/>
    </row>
    <row r="191166" spans="4:4" x14ac:dyDescent="0.25">
      <c r="D191166" s="41"/>
    </row>
    <row r="191387" spans="4:4" x14ac:dyDescent="0.25">
      <c r="D191387" s="41"/>
    </row>
    <row r="191608" spans="4:4" x14ac:dyDescent="0.25">
      <c r="D191608" s="41"/>
    </row>
    <row r="191829" spans="4:4" x14ac:dyDescent="0.25">
      <c r="D191829" s="41"/>
    </row>
    <row r="192050" spans="4:4" x14ac:dyDescent="0.25">
      <c r="D192050" s="41"/>
    </row>
    <row r="192271" spans="4:4" x14ac:dyDescent="0.25">
      <c r="D192271" s="41"/>
    </row>
    <row r="192492" spans="4:4" x14ac:dyDescent="0.25">
      <c r="D192492" s="41"/>
    </row>
    <row r="192713" spans="4:4" x14ac:dyDescent="0.25">
      <c r="D192713" s="41"/>
    </row>
    <row r="192934" spans="4:4" x14ac:dyDescent="0.25">
      <c r="D192934" s="41"/>
    </row>
    <row r="193155" spans="4:4" x14ac:dyDescent="0.25">
      <c r="D193155" s="41"/>
    </row>
    <row r="193376" spans="4:4" x14ac:dyDescent="0.25">
      <c r="D193376" s="41"/>
    </row>
    <row r="193597" spans="4:4" x14ac:dyDescent="0.25">
      <c r="D193597" s="41"/>
    </row>
    <row r="193818" spans="4:4" x14ac:dyDescent="0.25">
      <c r="D193818" s="41"/>
    </row>
    <row r="194039" spans="4:4" x14ac:dyDescent="0.25">
      <c r="D194039" s="41"/>
    </row>
    <row r="194260" spans="4:4" x14ac:dyDescent="0.25">
      <c r="D194260" s="41"/>
    </row>
    <row r="194481" spans="4:4" x14ac:dyDescent="0.25">
      <c r="D194481" s="41"/>
    </row>
    <row r="194702" spans="4:4" x14ac:dyDescent="0.25">
      <c r="D194702" s="41"/>
    </row>
    <row r="194923" spans="4:4" x14ac:dyDescent="0.25">
      <c r="D194923" s="41"/>
    </row>
    <row r="195144" spans="4:4" x14ac:dyDescent="0.25">
      <c r="D195144" s="41"/>
    </row>
    <row r="195365" spans="4:4" x14ac:dyDescent="0.25">
      <c r="D195365" s="41"/>
    </row>
    <row r="195586" spans="4:4" x14ac:dyDescent="0.25">
      <c r="D195586" s="41"/>
    </row>
    <row r="195807" spans="4:4" x14ac:dyDescent="0.25">
      <c r="D195807" s="41"/>
    </row>
    <row r="196028" spans="4:4" x14ac:dyDescent="0.25">
      <c r="D196028" s="41"/>
    </row>
    <row r="196249" spans="4:4" x14ac:dyDescent="0.25">
      <c r="D196249" s="41"/>
    </row>
    <row r="196470" spans="4:4" x14ac:dyDescent="0.25">
      <c r="D196470" s="41"/>
    </row>
    <row r="196691" spans="4:4" x14ac:dyDescent="0.25">
      <c r="D196691" s="41"/>
    </row>
    <row r="196912" spans="4:4" x14ac:dyDescent="0.25">
      <c r="D196912" s="41"/>
    </row>
    <row r="197133" spans="4:4" x14ac:dyDescent="0.25">
      <c r="D197133" s="41"/>
    </row>
    <row r="197354" spans="4:4" x14ac:dyDescent="0.25">
      <c r="D197354" s="41"/>
    </row>
    <row r="197575" spans="4:4" x14ac:dyDescent="0.25">
      <c r="D197575" s="41"/>
    </row>
    <row r="197796" spans="4:4" x14ac:dyDescent="0.25">
      <c r="D197796" s="41"/>
    </row>
    <row r="198017" spans="4:4" x14ac:dyDescent="0.25">
      <c r="D198017" s="41"/>
    </row>
    <row r="198238" spans="4:4" x14ac:dyDescent="0.25">
      <c r="D198238" s="41"/>
    </row>
    <row r="198459" spans="4:4" x14ac:dyDescent="0.25">
      <c r="D198459" s="41"/>
    </row>
    <row r="198680" spans="4:4" x14ac:dyDescent="0.25">
      <c r="D198680" s="41"/>
    </row>
    <row r="198901" spans="4:4" x14ac:dyDescent="0.25">
      <c r="D198901" s="41"/>
    </row>
    <row r="199122" spans="4:4" x14ac:dyDescent="0.25">
      <c r="D199122" s="41"/>
    </row>
    <row r="199343" spans="4:4" x14ac:dyDescent="0.25">
      <c r="D199343" s="41"/>
    </row>
    <row r="199564" spans="4:4" x14ac:dyDescent="0.25">
      <c r="D199564" s="41"/>
    </row>
    <row r="199785" spans="4:4" x14ac:dyDescent="0.25">
      <c r="D199785" s="41"/>
    </row>
    <row r="200006" spans="4:4" x14ac:dyDescent="0.25">
      <c r="D200006" s="41"/>
    </row>
    <row r="200227" spans="4:4" x14ac:dyDescent="0.25">
      <c r="D200227" s="41"/>
    </row>
    <row r="200448" spans="4:4" x14ac:dyDescent="0.25">
      <c r="D200448" s="41"/>
    </row>
    <row r="200669" spans="4:4" x14ac:dyDescent="0.25">
      <c r="D200669" s="41"/>
    </row>
    <row r="200890" spans="4:4" x14ac:dyDescent="0.25">
      <c r="D200890" s="41"/>
    </row>
    <row r="201111" spans="4:4" x14ac:dyDescent="0.25">
      <c r="D201111" s="41"/>
    </row>
    <row r="201332" spans="4:4" x14ac:dyDescent="0.25">
      <c r="D201332" s="41"/>
    </row>
    <row r="201553" spans="4:4" x14ac:dyDescent="0.25">
      <c r="D201553" s="41"/>
    </row>
    <row r="201774" spans="4:4" x14ac:dyDescent="0.25">
      <c r="D201774" s="41"/>
    </row>
    <row r="201995" spans="4:4" x14ac:dyDescent="0.25">
      <c r="D201995" s="41"/>
    </row>
    <row r="202216" spans="4:4" x14ac:dyDescent="0.25">
      <c r="D202216" s="41"/>
    </row>
    <row r="202437" spans="4:4" x14ac:dyDescent="0.25">
      <c r="D202437" s="41"/>
    </row>
    <row r="202658" spans="4:4" x14ac:dyDescent="0.25">
      <c r="D202658" s="41"/>
    </row>
    <row r="202879" spans="4:4" x14ac:dyDescent="0.25">
      <c r="D202879" s="41"/>
    </row>
    <row r="203100" spans="4:4" x14ac:dyDescent="0.25">
      <c r="D203100" s="41"/>
    </row>
    <row r="203321" spans="4:4" x14ac:dyDescent="0.25">
      <c r="D203321" s="41"/>
    </row>
    <row r="203542" spans="4:4" x14ac:dyDescent="0.25">
      <c r="D203542" s="41"/>
    </row>
    <row r="203763" spans="4:4" x14ac:dyDescent="0.25">
      <c r="D203763" s="41"/>
    </row>
    <row r="203984" spans="4:4" x14ac:dyDescent="0.25">
      <c r="D203984" s="41"/>
    </row>
    <row r="204205" spans="4:4" x14ac:dyDescent="0.25">
      <c r="D204205" s="41"/>
    </row>
    <row r="204426" spans="4:4" x14ac:dyDescent="0.25">
      <c r="D204426" s="41"/>
    </row>
    <row r="204647" spans="4:4" x14ac:dyDescent="0.25">
      <c r="D204647" s="41"/>
    </row>
    <row r="204868" spans="4:4" x14ac:dyDescent="0.25">
      <c r="D204868" s="41"/>
    </row>
    <row r="205089" spans="4:4" x14ac:dyDescent="0.25">
      <c r="D205089" s="41"/>
    </row>
    <row r="205310" spans="4:4" x14ac:dyDescent="0.25">
      <c r="D205310" s="41"/>
    </row>
    <row r="205531" spans="4:4" x14ac:dyDescent="0.25">
      <c r="D205531" s="41"/>
    </row>
    <row r="205752" spans="4:4" x14ac:dyDescent="0.25">
      <c r="D205752" s="41"/>
    </row>
    <row r="205973" spans="4:4" x14ac:dyDescent="0.25">
      <c r="D205973" s="41"/>
    </row>
    <row r="206194" spans="4:4" x14ac:dyDescent="0.25">
      <c r="D206194" s="41"/>
    </row>
    <row r="206415" spans="4:4" x14ac:dyDescent="0.25">
      <c r="D206415" s="41"/>
    </row>
    <row r="206636" spans="4:4" x14ac:dyDescent="0.25">
      <c r="D206636" s="41"/>
    </row>
    <row r="206857" spans="4:4" x14ac:dyDescent="0.25">
      <c r="D206857" s="41"/>
    </row>
    <row r="207078" spans="4:4" x14ac:dyDescent="0.25">
      <c r="D207078" s="41"/>
    </row>
    <row r="207299" spans="4:4" x14ac:dyDescent="0.25">
      <c r="D207299" s="41"/>
    </row>
    <row r="207520" spans="4:4" x14ac:dyDescent="0.25">
      <c r="D207520" s="41"/>
    </row>
    <row r="207741" spans="4:4" x14ac:dyDescent="0.25">
      <c r="D207741" s="41"/>
    </row>
    <row r="207962" spans="4:4" x14ac:dyDescent="0.25">
      <c r="D207962" s="41"/>
    </row>
    <row r="208183" spans="4:4" x14ac:dyDescent="0.25">
      <c r="D208183" s="41"/>
    </row>
    <row r="208404" spans="4:4" x14ac:dyDescent="0.25">
      <c r="D208404" s="41"/>
    </row>
    <row r="208625" spans="4:4" x14ac:dyDescent="0.25">
      <c r="D208625" s="41"/>
    </row>
    <row r="208846" spans="4:4" x14ac:dyDescent="0.25">
      <c r="D208846" s="41"/>
    </row>
    <row r="209067" spans="4:4" x14ac:dyDescent="0.25">
      <c r="D209067" s="41"/>
    </row>
    <row r="209288" spans="4:4" x14ac:dyDescent="0.25">
      <c r="D209288" s="41"/>
    </row>
    <row r="209509" spans="4:4" x14ac:dyDescent="0.25">
      <c r="D209509" s="41"/>
    </row>
    <row r="209730" spans="4:4" x14ac:dyDescent="0.25">
      <c r="D209730" s="41"/>
    </row>
    <row r="209951" spans="4:4" x14ac:dyDescent="0.25">
      <c r="D209951" s="41"/>
    </row>
    <row r="210172" spans="4:4" x14ac:dyDescent="0.25">
      <c r="D210172" s="41"/>
    </row>
    <row r="210393" spans="4:4" x14ac:dyDescent="0.25">
      <c r="D210393" s="41"/>
    </row>
    <row r="210614" spans="4:4" x14ac:dyDescent="0.25">
      <c r="D210614" s="41"/>
    </row>
    <row r="210835" spans="4:4" x14ac:dyDescent="0.25">
      <c r="D210835" s="41"/>
    </row>
    <row r="211056" spans="4:4" x14ac:dyDescent="0.25">
      <c r="D211056" s="41"/>
    </row>
    <row r="211277" spans="4:4" x14ac:dyDescent="0.25">
      <c r="D211277" s="41"/>
    </row>
    <row r="211498" spans="4:4" x14ac:dyDescent="0.25">
      <c r="D211498" s="41"/>
    </row>
    <row r="211719" spans="4:4" x14ac:dyDescent="0.25">
      <c r="D211719" s="41"/>
    </row>
    <row r="211940" spans="4:4" x14ac:dyDescent="0.25">
      <c r="D211940" s="41"/>
    </row>
    <row r="212161" spans="4:4" x14ac:dyDescent="0.25">
      <c r="D212161" s="41"/>
    </row>
    <row r="212382" spans="4:4" x14ac:dyDescent="0.25">
      <c r="D212382" s="41"/>
    </row>
    <row r="212603" spans="4:4" x14ac:dyDescent="0.25">
      <c r="D212603" s="41"/>
    </row>
    <row r="212824" spans="4:4" x14ac:dyDescent="0.25">
      <c r="D212824" s="41"/>
    </row>
    <row r="213045" spans="4:4" x14ac:dyDescent="0.25">
      <c r="D213045" s="41"/>
    </row>
    <row r="213266" spans="4:4" x14ac:dyDescent="0.25">
      <c r="D213266" s="41"/>
    </row>
    <row r="213487" spans="4:4" x14ac:dyDescent="0.25">
      <c r="D213487" s="41"/>
    </row>
    <row r="213708" spans="4:4" x14ac:dyDescent="0.25">
      <c r="D213708" s="41"/>
    </row>
    <row r="213929" spans="4:4" x14ac:dyDescent="0.25">
      <c r="D213929" s="41"/>
    </row>
    <row r="214150" spans="4:4" x14ac:dyDescent="0.25">
      <c r="D214150" s="41"/>
    </row>
    <row r="214371" spans="4:4" x14ac:dyDescent="0.25">
      <c r="D214371" s="41"/>
    </row>
    <row r="214592" spans="4:4" x14ac:dyDescent="0.25">
      <c r="D214592" s="41"/>
    </row>
    <row r="214813" spans="4:4" x14ac:dyDescent="0.25">
      <c r="D214813" s="41"/>
    </row>
    <row r="215034" spans="4:4" x14ac:dyDescent="0.25">
      <c r="D215034" s="41"/>
    </row>
    <row r="215255" spans="4:4" x14ac:dyDescent="0.25">
      <c r="D215255" s="41"/>
    </row>
    <row r="215476" spans="4:4" x14ac:dyDescent="0.25">
      <c r="D215476" s="41"/>
    </row>
    <row r="215697" spans="4:4" x14ac:dyDescent="0.25">
      <c r="D215697" s="41"/>
    </row>
    <row r="215918" spans="4:4" x14ac:dyDescent="0.25">
      <c r="D215918" s="41"/>
    </row>
    <row r="216139" spans="4:4" x14ac:dyDescent="0.25">
      <c r="D216139" s="41"/>
    </row>
    <row r="216360" spans="4:4" x14ac:dyDescent="0.25">
      <c r="D216360" s="41"/>
    </row>
    <row r="216581" spans="4:4" x14ac:dyDescent="0.25">
      <c r="D216581" s="41"/>
    </row>
    <row r="216802" spans="4:4" x14ac:dyDescent="0.25">
      <c r="D216802" s="41"/>
    </row>
    <row r="217023" spans="4:4" x14ac:dyDescent="0.25">
      <c r="D217023" s="41"/>
    </row>
    <row r="217244" spans="4:4" x14ac:dyDescent="0.25">
      <c r="D217244" s="41"/>
    </row>
    <row r="217465" spans="4:4" x14ac:dyDescent="0.25">
      <c r="D217465" s="41"/>
    </row>
    <row r="217686" spans="4:4" x14ac:dyDescent="0.25">
      <c r="D217686" s="41"/>
    </row>
    <row r="217907" spans="4:4" x14ac:dyDescent="0.25">
      <c r="D217907" s="41"/>
    </row>
    <row r="218128" spans="4:4" x14ac:dyDescent="0.25">
      <c r="D218128" s="41"/>
    </row>
    <row r="218349" spans="4:4" x14ac:dyDescent="0.25">
      <c r="D218349" s="41"/>
    </row>
    <row r="218570" spans="4:4" x14ac:dyDescent="0.25">
      <c r="D218570" s="41"/>
    </row>
    <row r="218791" spans="4:4" x14ac:dyDescent="0.25">
      <c r="D218791" s="41"/>
    </row>
    <row r="219012" spans="4:4" x14ac:dyDescent="0.25">
      <c r="D219012" s="41"/>
    </row>
    <row r="219233" spans="4:4" x14ac:dyDescent="0.25">
      <c r="D219233" s="41"/>
    </row>
    <row r="219454" spans="4:4" x14ac:dyDescent="0.25">
      <c r="D219454" s="41"/>
    </row>
    <row r="219675" spans="4:4" x14ac:dyDescent="0.25">
      <c r="D219675" s="41"/>
    </row>
    <row r="219896" spans="4:4" x14ac:dyDescent="0.25">
      <c r="D219896" s="41"/>
    </row>
    <row r="220117" spans="4:4" x14ac:dyDescent="0.25">
      <c r="D220117" s="41"/>
    </row>
    <row r="220338" spans="4:4" x14ac:dyDescent="0.25">
      <c r="D220338" s="41"/>
    </row>
    <row r="220559" spans="4:4" x14ac:dyDescent="0.25">
      <c r="D220559" s="41"/>
    </row>
    <row r="220780" spans="4:4" x14ac:dyDescent="0.25">
      <c r="D220780" s="41"/>
    </row>
    <row r="221001" spans="4:4" x14ac:dyDescent="0.25">
      <c r="D221001" s="41"/>
    </row>
    <row r="221222" spans="4:4" x14ac:dyDescent="0.25">
      <c r="D221222" s="41"/>
    </row>
    <row r="221443" spans="4:4" x14ac:dyDescent="0.25">
      <c r="D221443" s="41"/>
    </row>
    <row r="221664" spans="4:4" x14ac:dyDescent="0.25">
      <c r="D221664" s="41"/>
    </row>
    <row r="221885" spans="4:4" x14ac:dyDescent="0.25">
      <c r="D221885" s="41"/>
    </row>
    <row r="222106" spans="4:4" x14ac:dyDescent="0.25">
      <c r="D222106" s="41"/>
    </row>
    <row r="222327" spans="4:4" x14ac:dyDescent="0.25">
      <c r="D222327" s="41"/>
    </row>
    <row r="222548" spans="4:4" x14ac:dyDescent="0.25">
      <c r="D222548" s="41"/>
    </row>
    <row r="222769" spans="4:4" x14ac:dyDescent="0.25">
      <c r="D222769" s="41"/>
    </row>
    <row r="222990" spans="4:4" x14ac:dyDescent="0.25">
      <c r="D222990" s="41"/>
    </row>
    <row r="223211" spans="4:4" x14ac:dyDescent="0.25">
      <c r="D223211" s="41"/>
    </row>
    <row r="223432" spans="4:4" x14ac:dyDescent="0.25">
      <c r="D223432" s="41"/>
    </row>
    <row r="223653" spans="4:4" x14ac:dyDescent="0.25">
      <c r="D223653" s="41"/>
    </row>
    <row r="223874" spans="4:4" x14ac:dyDescent="0.25">
      <c r="D223874" s="41"/>
    </row>
    <row r="224095" spans="4:4" x14ac:dyDescent="0.25">
      <c r="D224095" s="41"/>
    </row>
    <row r="224316" spans="4:4" x14ac:dyDescent="0.25">
      <c r="D224316" s="41"/>
    </row>
    <row r="224537" spans="4:4" x14ac:dyDescent="0.25">
      <c r="D224537" s="41"/>
    </row>
    <row r="224758" spans="4:4" x14ac:dyDescent="0.25">
      <c r="D224758" s="41"/>
    </row>
    <row r="224979" spans="4:4" x14ac:dyDescent="0.25">
      <c r="D224979" s="41"/>
    </row>
    <row r="225200" spans="4:4" x14ac:dyDescent="0.25">
      <c r="D225200" s="41"/>
    </row>
    <row r="225421" spans="4:4" x14ac:dyDescent="0.25">
      <c r="D225421" s="41"/>
    </row>
    <row r="225642" spans="4:4" x14ac:dyDescent="0.25">
      <c r="D225642" s="41"/>
    </row>
    <row r="225863" spans="4:4" x14ac:dyDescent="0.25">
      <c r="D225863" s="41"/>
    </row>
    <row r="226084" spans="4:4" x14ac:dyDescent="0.25">
      <c r="D226084" s="41"/>
    </row>
    <row r="226305" spans="4:4" x14ac:dyDescent="0.25">
      <c r="D226305" s="41"/>
    </row>
    <row r="226526" spans="4:4" x14ac:dyDescent="0.25">
      <c r="D226526" s="41"/>
    </row>
    <row r="226747" spans="4:4" x14ac:dyDescent="0.25">
      <c r="D226747" s="41"/>
    </row>
    <row r="226968" spans="4:4" x14ac:dyDescent="0.25">
      <c r="D226968" s="41"/>
    </row>
    <row r="227189" spans="4:4" x14ac:dyDescent="0.25">
      <c r="D227189" s="41"/>
    </row>
    <row r="227410" spans="4:4" x14ac:dyDescent="0.25">
      <c r="D227410" s="41"/>
    </row>
    <row r="227631" spans="4:4" x14ac:dyDescent="0.25">
      <c r="D227631" s="41"/>
    </row>
    <row r="227852" spans="4:4" x14ac:dyDescent="0.25">
      <c r="D227852" s="41"/>
    </row>
    <row r="228073" spans="4:4" x14ac:dyDescent="0.25">
      <c r="D228073" s="41"/>
    </row>
    <row r="228294" spans="4:4" x14ac:dyDescent="0.25">
      <c r="D228294" s="41"/>
    </row>
    <row r="228515" spans="4:4" x14ac:dyDescent="0.25">
      <c r="D228515" s="41"/>
    </row>
    <row r="228736" spans="4:4" x14ac:dyDescent="0.25">
      <c r="D228736" s="41"/>
    </row>
    <row r="228957" spans="4:4" x14ac:dyDescent="0.25">
      <c r="D228957" s="41"/>
    </row>
    <row r="229178" spans="4:4" x14ac:dyDescent="0.25">
      <c r="D229178" s="41"/>
    </row>
    <row r="229399" spans="4:4" x14ac:dyDescent="0.25">
      <c r="D229399" s="41"/>
    </row>
    <row r="229620" spans="4:4" x14ac:dyDescent="0.25">
      <c r="D229620" s="41"/>
    </row>
    <row r="229841" spans="4:4" x14ac:dyDescent="0.25">
      <c r="D229841" s="41"/>
    </row>
    <row r="230062" spans="4:4" x14ac:dyDescent="0.25">
      <c r="D230062" s="41"/>
    </row>
    <row r="230283" spans="4:4" x14ac:dyDescent="0.25">
      <c r="D230283" s="41"/>
    </row>
    <row r="230504" spans="4:4" x14ac:dyDescent="0.25">
      <c r="D230504" s="41"/>
    </row>
    <row r="230725" spans="4:4" x14ac:dyDescent="0.25">
      <c r="D230725" s="41"/>
    </row>
    <row r="230946" spans="4:4" x14ac:dyDescent="0.25">
      <c r="D230946" s="41"/>
    </row>
    <row r="231167" spans="4:4" x14ac:dyDescent="0.25">
      <c r="D231167" s="41"/>
    </row>
    <row r="231388" spans="4:4" x14ac:dyDescent="0.25">
      <c r="D231388" s="41"/>
    </row>
    <row r="231609" spans="4:4" x14ac:dyDescent="0.25">
      <c r="D231609" s="41"/>
    </row>
    <row r="231830" spans="4:4" x14ac:dyDescent="0.25">
      <c r="D231830" s="41"/>
    </row>
    <row r="232051" spans="4:4" x14ac:dyDescent="0.25">
      <c r="D232051" s="41"/>
    </row>
    <row r="232272" spans="4:4" x14ac:dyDescent="0.25">
      <c r="D232272" s="41"/>
    </row>
    <row r="232493" spans="4:4" x14ac:dyDescent="0.25">
      <c r="D232493" s="41"/>
    </row>
    <row r="232714" spans="4:4" x14ac:dyDescent="0.25">
      <c r="D232714" s="41"/>
    </row>
    <row r="232935" spans="4:4" x14ac:dyDescent="0.25">
      <c r="D232935" s="41"/>
    </row>
    <row r="233156" spans="4:4" x14ac:dyDescent="0.25">
      <c r="D233156" s="41"/>
    </row>
    <row r="233377" spans="4:4" x14ac:dyDescent="0.25">
      <c r="D233377" s="41"/>
    </row>
    <row r="233598" spans="4:4" x14ac:dyDescent="0.25">
      <c r="D233598" s="41"/>
    </row>
    <row r="233819" spans="4:4" x14ac:dyDescent="0.25">
      <c r="D233819" s="41"/>
    </row>
    <row r="234040" spans="4:4" x14ac:dyDescent="0.25">
      <c r="D234040" s="41"/>
    </row>
    <row r="234261" spans="4:4" x14ac:dyDescent="0.25">
      <c r="D234261" s="41"/>
    </row>
    <row r="234482" spans="4:4" x14ac:dyDescent="0.25">
      <c r="D234482" s="41"/>
    </row>
    <row r="234703" spans="4:4" x14ac:dyDescent="0.25">
      <c r="D234703" s="41"/>
    </row>
    <row r="234924" spans="4:4" x14ac:dyDescent="0.25">
      <c r="D234924" s="41"/>
    </row>
    <row r="235145" spans="4:4" x14ac:dyDescent="0.25">
      <c r="D235145" s="41"/>
    </row>
    <row r="235366" spans="4:4" x14ac:dyDescent="0.25">
      <c r="D235366" s="41"/>
    </row>
    <row r="235587" spans="4:4" x14ac:dyDescent="0.25">
      <c r="D235587" s="41"/>
    </row>
    <row r="235808" spans="4:4" x14ac:dyDescent="0.25">
      <c r="D235808" s="41"/>
    </row>
    <row r="236029" spans="4:4" x14ac:dyDescent="0.25">
      <c r="D236029" s="41"/>
    </row>
    <row r="236250" spans="4:4" x14ac:dyDescent="0.25">
      <c r="D236250" s="41"/>
    </row>
    <row r="236471" spans="4:4" x14ac:dyDescent="0.25">
      <c r="D236471" s="41"/>
    </row>
    <row r="236692" spans="4:4" x14ac:dyDescent="0.25">
      <c r="D236692" s="41"/>
    </row>
    <row r="236913" spans="4:4" x14ac:dyDescent="0.25">
      <c r="D236913" s="41"/>
    </row>
    <row r="237134" spans="4:4" x14ac:dyDescent="0.25">
      <c r="D237134" s="41"/>
    </row>
    <row r="237355" spans="4:4" x14ac:dyDescent="0.25">
      <c r="D237355" s="41"/>
    </row>
    <row r="237576" spans="4:4" x14ac:dyDescent="0.25">
      <c r="D237576" s="41"/>
    </row>
    <row r="237797" spans="4:4" x14ac:dyDescent="0.25">
      <c r="D237797" s="41"/>
    </row>
    <row r="238018" spans="4:4" x14ac:dyDescent="0.25">
      <c r="D238018" s="41"/>
    </row>
    <row r="238239" spans="4:4" x14ac:dyDescent="0.25">
      <c r="D238239" s="41"/>
    </row>
    <row r="238460" spans="4:4" x14ac:dyDescent="0.25">
      <c r="D238460" s="41"/>
    </row>
    <row r="238681" spans="4:4" x14ac:dyDescent="0.25">
      <c r="D238681" s="41"/>
    </row>
    <row r="238902" spans="4:4" x14ac:dyDescent="0.25">
      <c r="D238902" s="41"/>
    </row>
    <row r="239123" spans="4:4" x14ac:dyDescent="0.25">
      <c r="D239123" s="41"/>
    </row>
    <row r="239344" spans="4:4" x14ac:dyDescent="0.25">
      <c r="D239344" s="41"/>
    </row>
    <row r="239565" spans="4:4" x14ac:dyDescent="0.25">
      <c r="D239565" s="41"/>
    </row>
    <row r="239786" spans="4:4" x14ac:dyDescent="0.25">
      <c r="D239786" s="41"/>
    </row>
    <row r="240007" spans="4:4" x14ac:dyDescent="0.25">
      <c r="D240007" s="41"/>
    </row>
    <row r="240228" spans="4:4" x14ac:dyDescent="0.25">
      <c r="D240228" s="41"/>
    </row>
    <row r="240449" spans="4:4" x14ac:dyDescent="0.25">
      <c r="D240449" s="41"/>
    </row>
    <row r="240670" spans="4:4" x14ac:dyDescent="0.25">
      <c r="D240670" s="41"/>
    </row>
    <row r="240891" spans="4:4" x14ac:dyDescent="0.25">
      <c r="D240891" s="41"/>
    </row>
    <row r="241112" spans="4:4" x14ac:dyDescent="0.25">
      <c r="D241112" s="41"/>
    </row>
    <row r="241333" spans="4:4" x14ac:dyDescent="0.25">
      <c r="D241333" s="41"/>
    </row>
    <row r="241554" spans="4:4" x14ac:dyDescent="0.25">
      <c r="D241554" s="41"/>
    </row>
    <row r="241775" spans="4:4" x14ac:dyDescent="0.25">
      <c r="D241775" s="41"/>
    </row>
    <row r="241996" spans="4:4" x14ac:dyDescent="0.25">
      <c r="D241996" s="41"/>
    </row>
    <row r="242217" spans="4:4" x14ac:dyDescent="0.25">
      <c r="D242217" s="41"/>
    </row>
    <row r="242438" spans="4:4" x14ac:dyDescent="0.25">
      <c r="D242438" s="41"/>
    </row>
    <row r="242659" spans="4:4" x14ac:dyDescent="0.25">
      <c r="D242659" s="41"/>
    </row>
    <row r="242880" spans="4:4" x14ac:dyDescent="0.25">
      <c r="D242880" s="41"/>
    </row>
    <row r="243101" spans="4:4" x14ac:dyDescent="0.25">
      <c r="D243101" s="41"/>
    </row>
    <row r="243322" spans="4:4" x14ac:dyDescent="0.25">
      <c r="D243322" s="41"/>
    </row>
    <row r="243543" spans="4:4" x14ac:dyDescent="0.25">
      <c r="D243543" s="41"/>
    </row>
    <row r="243764" spans="4:4" x14ac:dyDescent="0.25">
      <c r="D243764" s="41"/>
    </row>
    <row r="243985" spans="4:4" x14ac:dyDescent="0.25">
      <c r="D243985" s="41"/>
    </row>
    <row r="244206" spans="4:4" x14ac:dyDescent="0.25">
      <c r="D244206" s="41"/>
    </row>
    <row r="244427" spans="4:4" x14ac:dyDescent="0.25">
      <c r="D244427" s="41"/>
    </row>
    <row r="244648" spans="4:4" x14ac:dyDescent="0.25">
      <c r="D244648" s="41"/>
    </row>
    <row r="244869" spans="4:4" x14ac:dyDescent="0.25">
      <c r="D244869" s="41"/>
    </row>
    <row r="245090" spans="4:4" x14ac:dyDescent="0.25">
      <c r="D245090" s="41"/>
    </row>
    <row r="245311" spans="4:4" x14ac:dyDescent="0.25">
      <c r="D245311" s="41"/>
    </row>
    <row r="245532" spans="4:4" x14ac:dyDescent="0.25">
      <c r="D245532" s="41"/>
    </row>
    <row r="245753" spans="4:4" x14ac:dyDescent="0.25">
      <c r="D245753" s="41"/>
    </row>
    <row r="245974" spans="4:4" x14ac:dyDescent="0.25">
      <c r="D245974" s="41"/>
    </row>
    <row r="246195" spans="4:4" x14ac:dyDescent="0.25">
      <c r="D246195" s="41"/>
    </row>
    <row r="246416" spans="4:4" x14ac:dyDescent="0.25">
      <c r="D246416" s="41"/>
    </row>
    <row r="246637" spans="4:4" x14ac:dyDescent="0.25">
      <c r="D246637" s="41"/>
    </row>
    <row r="246858" spans="4:4" x14ac:dyDescent="0.25">
      <c r="D246858" s="41"/>
    </row>
    <row r="247079" spans="4:4" x14ac:dyDescent="0.25">
      <c r="D247079" s="41"/>
    </row>
    <row r="247300" spans="4:4" x14ac:dyDescent="0.25">
      <c r="D247300" s="41"/>
    </row>
    <row r="247521" spans="4:4" x14ac:dyDescent="0.25">
      <c r="D247521" s="41"/>
    </row>
    <row r="247742" spans="4:4" x14ac:dyDescent="0.25">
      <c r="D247742" s="41"/>
    </row>
    <row r="247963" spans="4:4" x14ac:dyDescent="0.25">
      <c r="D247963" s="41"/>
    </row>
    <row r="248184" spans="4:4" x14ac:dyDescent="0.25">
      <c r="D248184" s="41"/>
    </row>
    <row r="248405" spans="4:4" x14ac:dyDescent="0.25">
      <c r="D248405" s="41"/>
    </row>
    <row r="248626" spans="4:4" x14ac:dyDescent="0.25">
      <c r="D248626" s="41"/>
    </row>
    <row r="248847" spans="4:4" x14ac:dyDescent="0.25">
      <c r="D248847" s="41"/>
    </row>
    <row r="249068" spans="4:4" x14ac:dyDescent="0.25">
      <c r="D249068" s="41"/>
    </row>
    <row r="249289" spans="4:4" x14ac:dyDescent="0.25">
      <c r="D249289" s="41"/>
    </row>
    <row r="249510" spans="4:4" x14ac:dyDescent="0.25">
      <c r="D249510" s="41"/>
    </row>
    <row r="249731" spans="4:4" x14ac:dyDescent="0.25">
      <c r="D249731" s="41"/>
    </row>
    <row r="249952" spans="4:4" x14ac:dyDescent="0.25">
      <c r="D249952" s="41"/>
    </row>
    <row r="250173" spans="4:4" x14ac:dyDescent="0.25">
      <c r="D250173" s="41"/>
    </row>
    <row r="250394" spans="4:4" x14ac:dyDescent="0.25">
      <c r="D250394" s="41"/>
    </row>
    <row r="250615" spans="4:4" x14ac:dyDescent="0.25">
      <c r="D250615" s="41"/>
    </row>
    <row r="250836" spans="4:4" x14ac:dyDescent="0.25">
      <c r="D250836" s="41"/>
    </row>
    <row r="251057" spans="4:4" x14ac:dyDescent="0.25">
      <c r="D251057" s="41"/>
    </row>
    <row r="251278" spans="4:4" x14ac:dyDescent="0.25">
      <c r="D251278" s="41"/>
    </row>
    <row r="251499" spans="4:4" x14ac:dyDescent="0.25">
      <c r="D251499" s="41"/>
    </row>
    <row r="251720" spans="4:4" x14ac:dyDescent="0.25">
      <c r="D251720" s="41"/>
    </row>
    <row r="251941" spans="4:4" x14ac:dyDescent="0.25">
      <c r="D251941" s="41"/>
    </row>
    <row r="252162" spans="4:4" x14ac:dyDescent="0.25">
      <c r="D252162" s="41"/>
    </row>
    <row r="252383" spans="4:4" x14ac:dyDescent="0.25">
      <c r="D252383" s="41"/>
    </row>
    <row r="252604" spans="4:4" x14ac:dyDescent="0.25">
      <c r="D252604" s="41"/>
    </row>
    <row r="252825" spans="4:4" x14ac:dyDescent="0.25">
      <c r="D252825" s="41"/>
    </row>
    <row r="253046" spans="4:4" x14ac:dyDescent="0.25">
      <c r="D253046" s="41"/>
    </row>
    <row r="253267" spans="4:4" x14ac:dyDescent="0.25">
      <c r="D253267" s="41"/>
    </row>
    <row r="253488" spans="4:4" x14ac:dyDescent="0.25">
      <c r="D253488" s="41"/>
    </row>
    <row r="253709" spans="4:4" x14ac:dyDescent="0.25">
      <c r="D253709" s="41"/>
    </row>
    <row r="253930" spans="4:4" x14ac:dyDescent="0.25">
      <c r="D253930" s="41"/>
    </row>
    <row r="254151" spans="4:4" x14ac:dyDescent="0.25">
      <c r="D254151" s="41"/>
    </row>
    <row r="254372" spans="4:4" x14ac:dyDescent="0.25">
      <c r="D254372" s="41"/>
    </row>
    <row r="254593" spans="4:4" x14ac:dyDescent="0.25">
      <c r="D254593" s="41"/>
    </row>
    <row r="254814" spans="4:4" x14ac:dyDescent="0.25">
      <c r="D254814" s="41"/>
    </row>
    <row r="255035" spans="4:4" x14ac:dyDescent="0.25">
      <c r="D255035" s="41"/>
    </row>
    <row r="255256" spans="4:4" x14ac:dyDescent="0.25">
      <c r="D255256" s="41"/>
    </row>
    <row r="255477" spans="4:4" x14ac:dyDescent="0.25">
      <c r="D255477" s="41"/>
    </row>
    <row r="255698" spans="4:4" x14ac:dyDescent="0.25">
      <c r="D255698" s="41"/>
    </row>
    <row r="255919" spans="4:4" x14ac:dyDescent="0.25">
      <c r="D255919" s="41"/>
    </row>
    <row r="256140" spans="4:4" x14ac:dyDescent="0.25">
      <c r="D256140" s="41"/>
    </row>
    <row r="256361" spans="4:4" x14ac:dyDescent="0.25">
      <c r="D256361" s="41"/>
    </row>
    <row r="256582" spans="4:4" x14ac:dyDescent="0.25">
      <c r="D256582" s="41"/>
    </row>
    <row r="256803" spans="4:4" x14ac:dyDescent="0.25">
      <c r="D256803" s="41"/>
    </row>
    <row r="257024" spans="4:4" x14ac:dyDescent="0.25">
      <c r="D257024" s="41"/>
    </row>
    <row r="257245" spans="4:4" x14ac:dyDescent="0.25">
      <c r="D257245" s="41"/>
    </row>
    <row r="257466" spans="4:4" x14ac:dyDescent="0.25">
      <c r="D257466" s="41"/>
    </row>
    <row r="257687" spans="4:4" x14ac:dyDescent="0.25">
      <c r="D257687" s="41"/>
    </row>
    <row r="257908" spans="4:4" x14ac:dyDescent="0.25">
      <c r="D257908" s="41"/>
    </row>
    <row r="258129" spans="4:4" x14ac:dyDescent="0.25">
      <c r="D258129" s="41"/>
    </row>
    <row r="258350" spans="4:4" x14ac:dyDescent="0.25">
      <c r="D258350" s="41"/>
    </row>
    <row r="258571" spans="4:4" x14ac:dyDescent="0.25">
      <c r="D258571" s="41"/>
    </row>
    <row r="258792" spans="4:4" x14ac:dyDescent="0.25">
      <c r="D258792" s="41"/>
    </row>
    <row r="259013" spans="4:4" x14ac:dyDescent="0.25">
      <c r="D259013" s="41"/>
    </row>
    <row r="259234" spans="4:4" x14ac:dyDescent="0.25">
      <c r="D259234" s="41"/>
    </row>
    <row r="259455" spans="4:4" x14ac:dyDescent="0.25">
      <c r="D259455" s="41"/>
    </row>
    <row r="259676" spans="4:4" x14ac:dyDescent="0.25">
      <c r="D259676" s="41"/>
    </row>
    <row r="259897" spans="4:4" x14ac:dyDescent="0.25">
      <c r="D259897" s="41"/>
    </row>
    <row r="260118" spans="4:4" x14ac:dyDescent="0.25">
      <c r="D260118" s="41"/>
    </row>
    <row r="260339" spans="4:4" x14ac:dyDescent="0.25">
      <c r="D260339" s="41"/>
    </row>
    <row r="260560" spans="4:4" x14ac:dyDescent="0.25">
      <c r="D260560" s="41"/>
    </row>
    <row r="260781" spans="4:4" x14ac:dyDescent="0.25">
      <c r="D260781" s="41"/>
    </row>
    <row r="261002" spans="4:4" x14ac:dyDescent="0.25">
      <c r="D261002" s="41"/>
    </row>
    <row r="261223" spans="4:4" x14ac:dyDescent="0.25">
      <c r="D261223" s="41"/>
    </row>
    <row r="261444" spans="4:4" x14ac:dyDescent="0.25">
      <c r="D261444" s="41"/>
    </row>
    <row r="261665" spans="4:4" x14ac:dyDescent="0.25">
      <c r="D261665" s="41"/>
    </row>
    <row r="261886" spans="4:4" x14ac:dyDescent="0.25">
      <c r="D261886" s="41"/>
    </row>
    <row r="262107" spans="4:4" x14ac:dyDescent="0.25">
      <c r="D262107" s="41"/>
    </row>
    <row r="262328" spans="4:4" x14ac:dyDescent="0.25">
      <c r="D262328" s="41"/>
    </row>
    <row r="262549" spans="4:4" x14ac:dyDescent="0.25">
      <c r="D262549" s="41"/>
    </row>
    <row r="262770" spans="4:4" x14ac:dyDescent="0.25">
      <c r="D262770" s="41"/>
    </row>
    <row r="262991" spans="4:4" x14ac:dyDescent="0.25">
      <c r="D262991" s="41"/>
    </row>
    <row r="263212" spans="4:4" x14ac:dyDescent="0.25">
      <c r="D263212" s="41"/>
    </row>
    <row r="263433" spans="4:4" x14ac:dyDescent="0.25">
      <c r="D263433" s="41"/>
    </row>
    <row r="263654" spans="4:4" x14ac:dyDescent="0.25">
      <c r="D263654" s="41"/>
    </row>
    <row r="263875" spans="4:4" x14ac:dyDescent="0.25">
      <c r="D263875" s="41"/>
    </row>
    <row r="264096" spans="4:4" x14ac:dyDescent="0.25">
      <c r="D264096" s="41"/>
    </row>
    <row r="264317" spans="4:4" x14ac:dyDescent="0.25">
      <c r="D264317" s="41"/>
    </row>
    <row r="264538" spans="4:4" x14ac:dyDescent="0.25">
      <c r="D264538" s="41"/>
    </row>
    <row r="264759" spans="4:4" x14ac:dyDescent="0.25">
      <c r="D264759" s="41"/>
    </row>
    <row r="264980" spans="4:4" x14ac:dyDescent="0.25">
      <c r="D264980" s="41"/>
    </row>
    <row r="265201" spans="4:4" x14ac:dyDescent="0.25">
      <c r="D265201" s="41"/>
    </row>
    <row r="265422" spans="4:4" x14ac:dyDescent="0.25">
      <c r="D265422" s="41"/>
    </row>
    <row r="265643" spans="4:4" x14ac:dyDescent="0.25">
      <c r="D265643" s="41"/>
    </row>
    <row r="265864" spans="4:4" x14ac:dyDescent="0.25">
      <c r="D265864" s="41"/>
    </row>
    <row r="266085" spans="4:4" x14ac:dyDescent="0.25">
      <c r="D266085" s="41"/>
    </row>
    <row r="266306" spans="4:4" x14ac:dyDescent="0.25">
      <c r="D266306" s="41"/>
    </row>
    <row r="266527" spans="4:4" x14ac:dyDescent="0.25">
      <c r="D266527" s="41"/>
    </row>
    <row r="266748" spans="4:4" x14ac:dyDescent="0.25">
      <c r="D266748" s="41"/>
    </row>
    <row r="266969" spans="4:4" x14ac:dyDescent="0.25">
      <c r="D266969" s="41"/>
    </row>
    <row r="267190" spans="4:4" x14ac:dyDescent="0.25">
      <c r="D267190" s="41"/>
    </row>
    <row r="267411" spans="4:4" x14ac:dyDescent="0.25">
      <c r="D267411" s="41"/>
    </row>
    <row r="267632" spans="4:4" x14ac:dyDescent="0.25">
      <c r="D267632" s="41"/>
    </row>
    <row r="267853" spans="4:4" x14ac:dyDescent="0.25">
      <c r="D267853" s="41"/>
    </row>
    <row r="268074" spans="4:4" x14ac:dyDescent="0.25">
      <c r="D268074" s="41"/>
    </row>
    <row r="268295" spans="4:4" x14ac:dyDescent="0.25">
      <c r="D268295" s="41"/>
    </row>
    <row r="268516" spans="4:4" x14ac:dyDescent="0.25">
      <c r="D268516" s="41"/>
    </row>
    <row r="268737" spans="4:4" x14ac:dyDescent="0.25">
      <c r="D268737" s="41"/>
    </row>
    <row r="268958" spans="4:4" x14ac:dyDescent="0.25">
      <c r="D268958" s="41"/>
    </row>
    <row r="269179" spans="4:4" x14ac:dyDescent="0.25">
      <c r="D269179" s="41"/>
    </row>
    <row r="269400" spans="4:4" x14ac:dyDescent="0.25">
      <c r="D269400" s="41"/>
    </row>
    <row r="269621" spans="4:4" x14ac:dyDescent="0.25">
      <c r="D269621" s="41"/>
    </row>
    <row r="269842" spans="4:4" x14ac:dyDescent="0.25">
      <c r="D269842" s="41"/>
    </row>
    <row r="270063" spans="4:4" x14ac:dyDescent="0.25">
      <c r="D270063" s="41"/>
    </row>
    <row r="270284" spans="4:4" x14ac:dyDescent="0.25">
      <c r="D270284" s="41"/>
    </row>
    <row r="270505" spans="4:4" x14ac:dyDescent="0.25">
      <c r="D270505" s="41"/>
    </row>
    <row r="270726" spans="4:4" x14ac:dyDescent="0.25">
      <c r="D270726" s="41"/>
    </row>
    <row r="270947" spans="4:4" x14ac:dyDescent="0.25">
      <c r="D270947" s="41"/>
    </row>
    <row r="271168" spans="4:4" x14ac:dyDescent="0.25">
      <c r="D271168" s="41"/>
    </row>
    <row r="271389" spans="4:4" x14ac:dyDescent="0.25">
      <c r="D271389" s="41"/>
    </row>
    <row r="271610" spans="4:4" x14ac:dyDescent="0.25">
      <c r="D271610" s="41"/>
    </row>
    <row r="271831" spans="4:4" x14ac:dyDescent="0.25">
      <c r="D271831" s="41"/>
    </row>
    <row r="272052" spans="4:4" x14ac:dyDescent="0.25">
      <c r="D272052" s="41"/>
    </row>
    <row r="272273" spans="4:4" x14ac:dyDescent="0.25">
      <c r="D272273" s="41"/>
    </row>
    <row r="272494" spans="4:4" x14ac:dyDescent="0.25">
      <c r="D272494" s="41"/>
    </row>
    <row r="272715" spans="4:4" x14ac:dyDescent="0.25">
      <c r="D272715" s="41"/>
    </row>
    <row r="272936" spans="4:4" x14ac:dyDescent="0.25">
      <c r="D272936" s="41"/>
    </row>
    <row r="273157" spans="4:4" x14ac:dyDescent="0.25">
      <c r="D273157" s="41"/>
    </row>
    <row r="273378" spans="4:4" x14ac:dyDescent="0.25">
      <c r="D273378" s="41"/>
    </row>
    <row r="273599" spans="4:4" x14ac:dyDescent="0.25">
      <c r="D273599" s="41"/>
    </row>
    <row r="273820" spans="4:4" x14ac:dyDescent="0.25">
      <c r="D273820" s="41"/>
    </row>
    <row r="274041" spans="4:4" x14ac:dyDescent="0.25">
      <c r="D274041" s="41"/>
    </row>
    <row r="274262" spans="4:4" x14ac:dyDescent="0.25">
      <c r="D274262" s="41"/>
    </row>
    <row r="274483" spans="4:4" x14ac:dyDescent="0.25">
      <c r="D274483" s="41"/>
    </row>
    <row r="274704" spans="4:4" x14ac:dyDescent="0.25">
      <c r="D274704" s="41"/>
    </row>
    <row r="274925" spans="4:4" x14ac:dyDescent="0.25">
      <c r="D274925" s="41"/>
    </row>
    <row r="275146" spans="4:4" x14ac:dyDescent="0.25">
      <c r="D275146" s="41"/>
    </row>
    <row r="275367" spans="4:4" x14ac:dyDescent="0.25">
      <c r="D275367" s="41"/>
    </row>
    <row r="275588" spans="4:4" x14ac:dyDescent="0.25">
      <c r="D275588" s="41"/>
    </row>
    <row r="275809" spans="4:4" x14ac:dyDescent="0.25">
      <c r="D275809" s="41"/>
    </row>
    <row r="276030" spans="4:4" x14ac:dyDescent="0.25">
      <c r="D276030" s="41"/>
    </row>
    <row r="276251" spans="4:4" x14ac:dyDescent="0.25">
      <c r="D276251" s="41"/>
    </row>
    <row r="276472" spans="4:4" x14ac:dyDescent="0.25">
      <c r="D276472" s="41"/>
    </row>
    <row r="276693" spans="4:4" x14ac:dyDescent="0.25">
      <c r="D276693" s="41"/>
    </row>
    <row r="276914" spans="4:4" x14ac:dyDescent="0.25">
      <c r="D276914" s="41"/>
    </row>
    <row r="277135" spans="4:4" x14ac:dyDescent="0.25">
      <c r="D277135" s="41"/>
    </row>
    <row r="277356" spans="4:4" x14ac:dyDescent="0.25">
      <c r="D277356" s="41"/>
    </row>
    <row r="277577" spans="4:4" x14ac:dyDescent="0.25">
      <c r="D277577" s="41"/>
    </row>
    <row r="277798" spans="4:4" x14ac:dyDescent="0.25">
      <c r="D277798" s="41"/>
    </row>
    <row r="278019" spans="4:4" x14ac:dyDescent="0.25">
      <c r="D278019" s="41"/>
    </row>
    <row r="278240" spans="4:4" x14ac:dyDescent="0.25">
      <c r="D278240" s="41"/>
    </row>
    <row r="278461" spans="4:4" x14ac:dyDescent="0.25">
      <c r="D278461" s="41"/>
    </row>
    <row r="278682" spans="4:4" x14ac:dyDescent="0.25">
      <c r="D278682" s="41"/>
    </row>
    <row r="278903" spans="4:4" x14ac:dyDescent="0.25">
      <c r="D278903" s="41"/>
    </row>
    <row r="279124" spans="4:4" x14ac:dyDescent="0.25">
      <c r="D279124" s="41"/>
    </row>
    <row r="279345" spans="4:4" x14ac:dyDescent="0.25">
      <c r="D279345" s="41"/>
    </row>
    <row r="279566" spans="4:4" x14ac:dyDescent="0.25">
      <c r="D279566" s="41"/>
    </row>
    <row r="279787" spans="4:4" x14ac:dyDescent="0.25">
      <c r="D279787" s="41"/>
    </row>
    <row r="280008" spans="4:4" x14ac:dyDescent="0.25">
      <c r="D280008" s="41"/>
    </row>
    <row r="280229" spans="4:4" x14ac:dyDescent="0.25">
      <c r="D280229" s="41"/>
    </row>
    <row r="280450" spans="4:4" x14ac:dyDescent="0.25">
      <c r="D280450" s="41"/>
    </row>
    <row r="280671" spans="4:4" x14ac:dyDescent="0.25">
      <c r="D280671" s="41"/>
    </row>
    <row r="280892" spans="4:4" x14ac:dyDescent="0.25">
      <c r="D280892" s="41"/>
    </row>
    <row r="281113" spans="4:4" x14ac:dyDescent="0.25">
      <c r="D281113" s="41"/>
    </row>
    <row r="281334" spans="4:4" x14ac:dyDescent="0.25">
      <c r="D281334" s="41"/>
    </row>
    <row r="281555" spans="4:4" x14ac:dyDescent="0.25">
      <c r="D281555" s="41"/>
    </row>
    <row r="281776" spans="4:4" x14ac:dyDescent="0.25">
      <c r="D281776" s="41"/>
    </row>
    <row r="281997" spans="4:4" x14ac:dyDescent="0.25">
      <c r="D281997" s="41"/>
    </row>
    <row r="282218" spans="4:4" x14ac:dyDescent="0.25">
      <c r="D282218" s="41"/>
    </row>
    <row r="282439" spans="4:4" x14ac:dyDescent="0.25">
      <c r="D282439" s="41"/>
    </row>
    <row r="282660" spans="4:4" x14ac:dyDescent="0.25">
      <c r="D282660" s="41"/>
    </row>
    <row r="282881" spans="4:4" x14ac:dyDescent="0.25">
      <c r="D282881" s="41"/>
    </row>
    <row r="283102" spans="4:4" x14ac:dyDescent="0.25">
      <c r="D283102" s="41"/>
    </row>
    <row r="283323" spans="4:4" x14ac:dyDescent="0.25">
      <c r="D283323" s="41"/>
    </row>
    <row r="283544" spans="4:4" x14ac:dyDescent="0.25">
      <c r="D283544" s="41"/>
    </row>
    <row r="283765" spans="4:4" x14ac:dyDescent="0.25">
      <c r="D283765" s="41"/>
    </row>
    <row r="283986" spans="4:4" x14ac:dyDescent="0.25">
      <c r="D283986" s="41"/>
    </row>
    <row r="284207" spans="4:4" x14ac:dyDescent="0.25">
      <c r="D284207" s="41"/>
    </row>
    <row r="284428" spans="4:4" x14ac:dyDescent="0.25">
      <c r="D284428" s="41"/>
    </row>
    <row r="284649" spans="4:4" x14ac:dyDescent="0.25">
      <c r="D284649" s="41"/>
    </row>
    <row r="284870" spans="4:4" x14ac:dyDescent="0.25">
      <c r="D284870" s="41"/>
    </row>
    <row r="285091" spans="4:4" x14ac:dyDescent="0.25">
      <c r="D285091" s="41"/>
    </row>
    <row r="285312" spans="4:4" x14ac:dyDescent="0.25">
      <c r="D285312" s="41"/>
    </row>
    <row r="285533" spans="4:4" x14ac:dyDescent="0.25">
      <c r="D285533" s="41"/>
    </row>
    <row r="285754" spans="4:4" x14ac:dyDescent="0.25">
      <c r="D285754" s="41"/>
    </row>
    <row r="285975" spans="4:4" x14ac:dyDescent="0.25">
      <c r="D285975" s="41"/>
    </row>
    <row r="286196" spans="4:4" x14ac:dyDescent="0.25">
      <c r="D286196" s="41"/>
    </row>
    <row r="286417" spans="4:4" x14ac:dyDescent="0.25">
      <c r="D286417" s="41"/>
    </row>
    <row r="286638" spans="4:4" x14ac:dyDescent="0.25">
      <c r="D286638" s="41"/>
    </row>
    <row r="286859" spans="4:4" x14ac:dyDescent="0.25">
      <c r="D286859" s="41"/>
    </row>
    <row r="287080" spans="4:4" x14ac:dyDescent="0.25">
      <c r="D287080" s="41"/>
    </row>
    <row r="287301" spans="4:4" x14ac:dyDescent="0.25">
      <c r="D287301" s="41"/>
    </row>
    <row r="287522" spans="4:4" x14ac:dyDescent="0.25">
      <c r="D287522" s="41"/>
    </row>
    <row r="287743" spans="4:4" x14ac:dyDescent="0.25">
      <c r="D287743" s="41"/>
    </row>
    <row r="287964" spans="4:4" x14ac:dyDescent="0.25">
      <c r="D287964" s="41"/>
    </row>
    <row r="288185" spans="4:4" x14ac:dyDescent="0.25">
      <c r="D288185" s="41"/>
    </row>
    <row r="288406" spans="4:4" x14ac:dyDescent="0.25">
      <c r="D288406" s="41"/>
    </row>
    <row r="288627" spans="4:4" x14ac:dyDescent="0.25">
      <c r="D288627" s="41"/>
    </row>
    <row r="288848" spans="4:4" x14ac:dyDescent="0.25">
      <c r="D288848" s="41"/>
    </row>
    <row r="289069" spans="4:4" x14ac:dyDescent="0.25">
      <c r="D289069" s="41"/>
    </row>
    <row r="289290" spans="4:4" x14ac:dyDescent="0.25">
      <c r="D289290" s="41"/>
    </row>
    <row r="289511" spans="4:4" x14ac:dyDescent="0.25">
      <c r="D289511" s="41"/>
    </row>
    <row r="289732" spans="4:4" x14ac:dyDescent="0.25">
      <c r="D289732" s="41"/>
    </row>
    <row r="289953" spans="4:4" x14ac:dyDescent="0.25">
      <c r="D289953" s="41"/>
    </row>
    <row r="290174" spans="4:4" x14ac:dyDescent="0.25">
      <c r="D290174" s="41"/>
    </row>
    <row r="290395" spans="4:4" x14ac:dyDescent="0.25">
      <c r="D290395" s="41"/>
    </row>
    <row r="290616" spans="4:4" x14ac:dyDescent="0.25">
      <c r="D290616" s="41"/>
    </row>
    <row r="290837" spans="4:4" x14ac:dyDescent="0.25">
      <c r="D290837" s="41"/>
    </row>
    <row r="291058" spans="4:4" x14ac:dyDescent="0.25">
      <c r="D291058" s="41"/>
    </row>
    <row r="291279" spans="4:4" x14ac:dyDescent="0.25">
      <c r="D291279" s="41"/>
    </row>
    <row r="291500" spans="4:4" x14ac:dyDescent="0.25">
      <c r="D291500" s="41"/>
    </row>
    <row r="291721" spans="4:4" x14ac:dyDescent="0.25">
      <c r="D291721" s="41"/>
    </row>
    <row r="291942" spans="4:4" x14ac:dyDescent="0.25">
      <c r="D291942" s="41"/>
    </row>
    <row r="292163" spans="4:4" x14ac:dyDescent="0.25">
      <c r="D292163" s="41"/>
    </row>
    <row r="292384" spans="4:4" x14ac:dyDescent="0.25">
      <c r="D292384" s="41"/>
    </row>
    <row r="292605" spans="4:4" x14ac:dyDescent="0.25">
      <c r="D292605" s="41"/>
    </row>
    <row r="292826" spans="4:4" x14ac:dyDescent="0.25">
      <c r="D292826" s="41"/>
    </row>
    <row r="293047" spans="4:4" x14ac:dyDescent="0.25">
      <c r="D293047" s="41"/>
    </row>
    <row r="293268" spans="4:4" x14ac:dyDescent="0.25">
      <c r="D293268" s="41"/>
    </row>
    <row r="293489" spans="4:4" x14ac:dyDescent="0.25">
      <c r="D293489" s="41"/>
    </row>
    <row r="293710" spans="4:4" x14ac:dyDescent="0.25">
      <c r="D293710" s="41"/>
    </row>
    <row r="293931" spans="4:4" x14ac:dyDescent="0.25">
      <c r="D293931" s="41"/>
    </row>
    <row r="294152" spans="4:4" x14ac:dyDescent="0.25">
      <c r="D294152" s="41"/>
    </row>
    <row r="294373" spans="4:4" x14ac:dyDescent="0.25">
      <c r="D294373" s="41"/>
    </row>
    <row r="294594" spans="4:4" x14ac:dyDescent="0.25">
      <c r="D294594" s="41"/>
    </row>
    <row r="294815" spans="4:4" x14ac:dyDescent="0.25">
      <c r="D294815" s="41"/>
    </row>
    <row r="295036" spans="4:4" x14ac:dyDescent="0.25">
      <c r="D295036" s="41"/>
    </row>
    <row r="295257" spans="4:4" x14ac:dyDescent="0.25">
      <c r="D295257" s="41"/>
    </row>
    <row r="295478" spans="4:4" x14ac:dyDescent="0.25">
      <c r="D295478" s="41"/>
    </row>
    <row r="295699" spans="4:4" x14ac:dyDescent="0.25">
      <c r="D295699" s="41"/>
    </row>
    <row r="295920" spans="4:4" x14ac:dyDescent="0.25">
      <c r="D295920" s="41"/>
    </row>
    <row r="296141" spans="4:4" x14ac:dyDescent="0.25">
      <c r="D296141" s="41"/>
    </row>
    <row r="296362" spans="4:4" x14ac:dyDescent="0.25">
      <c r="D296362" s="41"/>
    </row>
    <row r="296583" spans="4:4" x14ac:dyDescent="0.25">
      <c r="D296583" s="41"/>
    </row>
    <row r="296804" spans="4:4" x14ac:dyDescent="0.25">
      <c r="D296804" s="41"/>
    </row>
    <row r="297025" spans="4:4" x14ac:dyDescent="0.25">
      <c r="D297025" s="41"/>
    </row>
    <row r="297246" spans="4:4" x14ac:dyDescent="0.25">
      <c r="D297246" s="41"/>
    </row>
    <row r="297467" spans="4:4" x14ac:dyDescent="0.25">
      <c r="D297467" s="41"/>
    </row>
    <row r="297688" spans="4:4" x14ac:dyDescent="0.25">
      <c r="D297688" s="41"/>
    </row>
    <row r="297909" spans="4:4" x14ac:dyDescent="0.25">
      <c r="D297909" s="41"/>
    </row>
    <row r="298130" spans="4:4" x14ac:dyDescent="0.25">
      <c r="D298130" s="41"/>
    </row>
    <row r="298351" spans="4:4" x14ac:dyDescent="0.25">
      <c r="D298351" s="41"/>
    </row>
    <row r="298572" spans="4:4" x14ac:dyDescent="0.25">
      <c r="D298572" s="41"/>
    </row>
    <row r="298793" spans="4:4" x14ac:dyDescent="0.25">
      <c r="D298793" s="41"/>
    </row>
    <row r="299014" spans="4:4" x14ac:dyDescent="0.25">
      <c r="D299014" s="41"/>
    </row>
    <row r="299235" spans="4:4" x14ac:dyDescent="0.25">
      <c r="D299235" s="41"/>
    </row>
    <row r="299456" spans="4:4" x14ac:dyDescent="0.25">
      <c r="D299456" s="41"/>
    </row>
    <row r="299677" spans="4:4" x14ac:dyDescent="0.25">
      <c r="D299677" s="41"/>
    </row>
    <row r="299898" spans="4:4" x14ac:dyDescent="0.25">
      <c r="D299898" s="41"/>
    </row>
    <row r="300119" spans="4:4" x14ac:dyDescent="0.25">
      <c r="D300119" s="41"/>
    </row>
    <row r="300340" spans="4:4" x14ac:dyDescent="0.25">
      <c r="D300340" s="41"/>
    </row>
    <row r="300561" spans="4:4" x14ac:dyDescent="0.25">
      <c r="D300561" s="41"/>
    </row>
    <row r="300782" spans="4:4" x14ac:dyDescent="0.25">
      <c r="D300782" s="41"/>
    </row>
    <row r="301003" spans="4:4" x14ac:dyDescent="0.25">
      <c r="D301003" s="41"/>
    </row>
    <row r="301224" spans="4:4" x14ac:dyDescent="0.25">
      <c r="D301224" s="41"/>
    </row>
    <row r="301445" spans="4:4" x14ac:dyDescent="0.25">
      <c r="D301445" s="41"/>
    </row>
    <row r="301666" spans="4:4" x14ac:dyDescent="0.25">
      <c r="D301666" s="41"/>
    </row>
    <row r="301887" spans="4:4" x14ac:dyDescent="0.25">
      <c r="D301887" s="41"/>
    </row>
    <row r="302108" spans="4:4" x14ac:dyDescent="0.25">
      <c r="D302108" s="41"/>
    </row>
    <row r="302329" spans="4:4" x14ac:dyDescent="0.25">
      <c r="D302329" s="41"/>
    </row>
    <row r="302550" spans="4:4" x14ac:dyDescent="0.25">
      <c r="D302550" s="41"/>
    </row>
    <row r="302771" spans="4:4" x14ac:dyDescent="0.25">
      <c r="D302771" s="41"/>
    </row>
    <row r="302992" spans="4:4" x14ac:dyDescent="0.25">
      <c r="D302992" s="41"/>
    </row>
    <row r="303213" spans="4:4" x14ac:dyDescent="0.25">
      <c r="D303213" s="41"/>
    </row>
    <row r="303434" spans="4:4" x14ac:dyDescent="0.25">
      <c r="D303434" s="41"/>
    </row>
    <row r="303655" spans="4:4" x14ac:dyDescent="0.25">
      <c r="D303655" s="41"/>
    </row>
    <row r="303876" spans="4:4" x14ac:dyDescent="0.25">
      <c r="D303876" s="41"/>
    </row>
    <row r="304097" spans="4:4" x14ac:dyDescent="0.25">
      <c r="D304097" s="41"/>
    </row>
    <row r="304318" spans="4:4" x14ac:dyDescent="0.25">
      <c r="D304318" s="41"/>
    </row>
    <row r="304539" spans="4:4" x14ac:dyDescent="0.25">
      <c r="D304539" s="41"/>
    </row>
    <row r="304760" spans="4:4" x14ac:dyDescent="0.25">
      <c r="D304760" s="41"/>
    </row>
    <row r="304981" spans="4:4" x14ac:dyDescent="0.25">
      <c r="D304981" s="41"/>
    </row>
    <row r="305202" spans="4:4" x14ac:dyDescent="0.25">
      <c r="D305202" s="41"/>
    </row>
    <row r="305423" spans="4:4" x14ac:dyDescent="0.25">
      <c r="D305423" s="41"/>
    </row>
    <row r="305644" spans="4:4" x14ac:dyDescent="0.25">
      <c r="D305644" s="41"/>
    </row>
    <row r="305865" spans="4:4" x14ac:dyDescent="0.25">
      <c r="D305865" s="41"/>
    </row>
    <row r="306086" spans="4:4" x14ac:dyDescent="0.25">
      <c r="D306086" s="41"/>
    </row>
    <row r="306307" spans="4:4" x14ac:dyDescent="0.25">
      <c r="D306307" s="41"/>
    </row>
    <row r="306528" spans="4:4" x14ac:dyDescent="0.25">
      <c r="D306528" s="41"/>
    </row>
    <row r="306749" spans="4:4" x14ac:dyDescent="0.25">
      <c r="D306749" s="41"/>
    </row>
    <row r="306970" spans="4:4" x14ac:dyDescent="0.25">
      <c r="D306970" s="41"/>
    </row>
    <row r="307191" spans="4:4" x14ac:dyDescent="0.25">
      <c r="D307191" s="41"/>
    </row>
    <row r="307412" spans="4:4" x14ac:dyDescent="0.25">
      <c r="D307412" s="41"/>
    </row>
    <row r="307633" spans="4:4" x14ac:dyDescent="0.25">
      <c r="D307633" s="41"/>
    </row>
    <row r="307854" spans="4:4" x14ac:dyDescent="0.25">
      <c r="D307854" s="41"/>
    </row>
    <row r="308075" spans="4:4" x14ac:dyDescent="0.25">
      <c r="D308075" s="41"/>
    </row>
    <row r="308296" spans="4:4" x14ac:dyDescent="0.25">
      <c r="D308296" s="41"/>
    </row>
    <row r="308517" spans="4:4" x14ac:dyDescent="0.25">
      <c r="D308517" s="41"/>
    </row>
    <row r="308738" spans="4:4" x14ac:dyDescent="0.25">
      <c r="D308738" s="41"/>
    </row>
    <row r="308959" spans="4:4" x14ac:dyDescent="0.25">
      <c r="D308959" s="41"/>
    </row>
    <row r="309180" spans="4:4" x14ac:dyDescent="0.25">
      <c r="D309180" s="41"/>
    </row>
    <row r="309401" spans="4:4" x14ac:dyDescent="0.25">
      <c r="D309401" s="41"/>
    </row>
    <row r="309622" spans="4:4" x14ac:dyDescent="0.25">
      <c r="D309622" s="41"/>
    </row>
    <row r="309843" spans="4:4" x14ac:dyDescent="0.25">
      <c r="D309843" s="41"/>
    </row>
    <row r="310064" spans="4:4" x14ac:dyDescent="0.25">
      <c r="D310064" s="41"/>
    </row>
    <row r="310285" spans="4:4" x14ac:dyDescent="0.25">
      <c r="D310285" s="41"/>
    </row>
    <row r="310506" spans="4:4" x14ac:dyDescent="0.25">
      <c r="D310506" s="41"/>
    </row>
    <row r="310727" spans="4:4" x14ac:dyDescent="0.25">
      <c r="D310727" s="41"/>
    </row>
    <row r="310948" spans="4:4" x14ac:dyDescent="0.25">
      <c r="D310948" s="41"/>
    </row>
    <row r="311169" spans="4:4" x14ac:dyDescent="0.25">
      <c r="D311169" s="41"/>
    </row>
    <row r="311390" spans="4:4" x14ac:dyDescent="0.25">
      <c r="D311390" s="41"/>
    </row>
    <row r="311611" spans="4:4" x14ac:dyDescent="0.25">
      <c r="D311611" s="41"/>
    </row>
    <row r="311832" spans="4:4" x14ac:dyDescent="0.25">
      <c r="D311832" s="41"/>
    </row>
    <row r="312053" spans="4:4" x14ac:dyDescent="0.25">
      <c r="D312053" s="41"/>
    </row>
    <row r="312274" spans="4:4" x14ac:dyDescent="0.25">
      <c r="D312274" s="41"/>
    </row>
    <row r="312495" spans="4:4" x14ac:dyDescent="0.25">
      <c r="D312495" s="41"/>
    </row>
    <row r="312716" spans="4:4" x14ac:dyDescent="0.25">
      <c r="D312716" s="41"/>
    </row>
    <row r="312937" spans="4:4" x14ac:dyDescent="0.25">
      <c r="D312937" s="41"/>
    </row>
    <row r="313158" spans="4:4" x14ac:dyDescent="0.25">
      <c r="D313158" s="41"/>
    </row>
    <row r="313379" spans="4:4" x14ac:dyDescent="0.25">
      <c r="D313379" s="41"/>
    </row>
    <row r="313600" spans="4:4" x14ac:dyDescent="0.25">
      <c r="D313600" s="41"/>
    </row>
    <row r="313821" spans="4:4" x14ac:dyDescent="0.25">
      <c r="D313821" s="41"/>
    </row>
    <row r="314042" spans="4:4" x14ac:dyDescent="0.25">
      <c r="D314042" s="41"/>
    </row>
    <row r="314263" spans="4:4" x14ac:dyDescent="0.25">
      <c r="D314263" s="41"/>
    </row>
    <row r="314484" spans="4:4" x14ac:dyDescent="0.25">
      <c r="D314484" s="41"/>
    </row>
    <row r="314705" spans="4:4" x14ac:dyDescent="0.25">
      <c r="D314705" s="41"/>
    </row>
    <row r="314926" spans="4:4" x14ac:dyDescent="0.25">
      <c r="D314926" s="41"/>
    </row>
    <row r="315147" spans="4:4" x14ac:dyDescent="0.25">
      <c r="D315147" s="41"/>
    </row>
    <row r="315368" spans="4:4" x14ac:dyDescent="0.25">
      <c r="D315368" s="41"/>
    </row>
    <row r="315589" spans="4:4" x14ac:dyDescent="0.25">
      <c r="D315589" s="41"/>
    </row>
    <row r="315810" spans="4:4" x14ac:dyDescent="0.25">
      <c r="D315810" s="41"/>
    </row>
    <row r="316031" spans="4:4" x14ac:dyDescent="0.25">
      <c r="D316031" s="41"/>
    </row>
    <row r="316252" spans="4:4" x14ac:dyDescent="0.25">
      <c r="D316252" s="41"/>
    </row>
    <row r="316473" spans="4:4" x14ac:dyDescent="0.25">
      <c r="D316473" s="41"/>
    </row>
    <row r="316694" spans="4:4" x14ac:dyDescent="0.25">
      <c r="D316694" s="41"/>
    </row>
    <row r="316915" spans="4:4" x14ac:dyDescent="0.25">
      <c r="D316915" s="41"/>
    </row>
    <row r="317136" spans="4:4" x14ac:dyDescent="0.25">
      <c r="D317136" s="41"/>
    </row>
    <row r="317357" spans="4:4" x14ac:dyDescent="0.25">
      <c r="D317357" s="41"/>
    </row>
    <row r="317578" spans="4:4" x14ac:dyDescent="0.25">
      <c r="D317578" s="41"/>
    </row>
    <row r="317799" spans="4:4" x14ac:dyDescent="0.25">
      <c r="D317799" s="41"/>
    </row>
    <row r="318020" spans="4:4" x14ac:dyDescent="0.25">
      <c r="D318020" s="41"/>
    </row>
    <row r="318241" spans="4:4" x14ac:dyDescent="0.25">
      <c r="D318241" s="41"/>
    </row>
    <row r="318462" spans="4:4" x14ac:dyDescent="0.25">
      <c r="D318462" s="41"/>
    </row>
    <row r="318683" spans="4:4" x14ac:dyDescent="0.25">
      <c r="D318683" s="41"/>
    </row>
    <row r="318904" spans="4:4" x14ac:dyDescent="0.25">
      <c r="D318904" s="41"/>
    </row>
    <row r="319125" spans="4:4" x14ac:dyDescent="0.25">
      <c r="D319125" s="41"/>
    </row>
    <row r="319346" spans="4:4" x14ac:dyDescent="0.25">
      <c r="D319346" s="41"/>
    </row>
    <row r="319567" spans="4:4" x14ac:dyDescent="0.25">
      <c r="D319567" s="41"/>
    </row>
    <row r="319788" spans="4:4" x14ac:dyDescent="0.25">
      <c r="D319788" s="41"/>
    </row>
    <row r="320009" spans="4:4" x14ac:dyDescent="0.25">
      <c r="D320009" s="41"/>
    </row>
    <row r="320230" spans="4:4" x14ac:dyDescent="0.25">
      <c r="D320230" s="41"/>
    </row>
    <row r="320451" spans="4:4" x14ac:dyDescent="0.25">
      <c r="D320451" s="41"/>
    </row>
    <row r="320672" spans="4:4" x14ac:dyDescent="0.25">
      <c r="D320672" s="41"/>
    </row>
    <row r="320893" spans="4:4" x14ac:dyDescent="0.25">
      <c r="D320893" s="41"/>
    </row>
    <row r="321114" spans="4:4" x14ac:dyDescent="0.25">
      <c r="D321114" s="41"/>
    </row>
    <row r="321335" spans="4:4" x14ac:dyDescent="0.25">
      <c r="D321335" s="41"/>
    </row>
    <row r="321556" spans="4:4" x14ac:dyDescent="0.25">
      <c r="D321556" s="41"/>
    </row>
    <row r="321777" spans="4:4" x14ac:dyDescent="0.25">
      <c r="D321777" s="41"/>
    </row>
    <row r="321998" spans="4:4" x14ac:dyDescent="0.25">
      <c r="D321998" s="41"/>
    </row>
    <row r="322219" spans="4:4" x14ac:dyDescent="0.25">
      <c r="D322219" s="41"/>
    </row>
    <row r="322440" spans="4:4" x14ac:dyDescent="0.25">
      <c r="D322440" s="41"/>
    </row>
    <row r="322661" spans="4:4" x14ac:dyDescent="0.25">
      <c r="D322661" s="41"/>
    </row>
    <row r="322882" spans="4:4" x14ac:dyDescent="0.25">
      <c r="D322882" s="41"/>
    </row>
    <row r="323103" spans="4:4" x14ac:dyDescent="0.25">
      <c r="D323103" s="41"/>
    </row>
    <row r="323324" spans="4:4" x14ac:dyDescent="0.25">
      <c r="D323324" s="41"/>
    </row>
    <row r="323545" spans="4:4" x14ac:dyDescent="0.25">
      <c r="D323545" s="41"/>
    </row>
    <row r="323766" spans="4:4" x14ac:dyDescent="0.25">
      <c r="D323766" s="41"/>
    </row>
    <row r="323987" spans="4:4" x14ac:dyDescent="0.25">
      <c r="D323987" s="41"/>
    </row>
    <row r="324208" spans="4:4" x14ac:dyDescent="0.25">
      <c r="D324208" s="41"/>
    </row>
    <row r="324429" spans="4:4" x14ac:dyDescent="0.25">
      <c r="D324429" s="41"/>
    </row>
    <row r="324650" spans="4:4" x14ac:dyDescent="0.25">
      <c r="D324650" s="41"/>
    </row>
    <row r="324871" spans="4:4" x14ac:dyDescent="0.25">
      <c r="D324871" s="41"/>
    </row>
    <row r="325092" spans="4:4" x14ac:dyDescent="0.25">
      <c r="D325092" s="41"/>
    </row>
    <row r="325313" spans="4:4" x14ac:dyDescent="0.25">
      <c r="D325313" s="41"/>
    </row>
    <row r="325534" spans="4:4" x14ac:dyDescent="0.25">
      <c r="D325534" s="41"/>
    </row>
    <row r="325755" spans="4:4" x14ac:dyDescent="0.25">
      <c r="D325755" s="41"/>
    </row>
    <row r="325976" spans="4:4" x14ac:dyDescent="0.25">
      <c r="D325976" s="41"/>
    </row>
    <row r="326197" spans="4:4" x14ac:dyDescent="0.25">
      <c r="D326197" s="41"/>
    </row>
    <row r="326418" spans="4:4" x14ac:dyDescent="0.25">
      <c r="D326418" s="41"/>
    </row>
    <row r="326639" spans="4:4" x14ac:dyDescent="0.25">
      <c r="D326639" s="41"/>
    </row>
    <row r="326860" spans="4:4" x14ac:dyDescent="0.25">
      <c r="D326860" s="41"/>
    </row>
    <row r="327081" spans="4:4" x14ac:dyDescent="0.25">
      <c r="D327081" s="41"/>
    </row>
    <row r="327302" spans="4:4" x14ac:dyDescent="0.25">
      <c r="D327302" s="41"/>
    </row>
    <row r="327523" spans="4:4" x14ac:dyDescent="0.25">
      <c r="D327523" s="41"/>
    </row>
    <row r="327744" spans="4:4" x14ac:dyDescent="0.25">
      <c r="D327744" s="41"/>
    </row>
    <row r="327965" spans="4:4" x14ac:dyDescent="0.25">
      <c r="D327965" s="41"/>
    </row>
    <row r="328186" spans="4:4" x14ac:dyDescent="0.25">
      <c r="D328186" s="41"/>
    </row>
    <row r="328407" spans="4:4" x14ac:dyDescent="0.25">
      <c r="D328407" s="41"/>
    </row>
    <row r="328628" spans="4:4" x14ac:dyDescent="0.25">
      <c r="D328628" s="41"/>
    </row>
    <row r="328849" spans="4:4" x14ac:dyDescent="0.25">
      <c r="D328849" s="41"/>
    </row>
    <row r="329070" spans="4:4" x14ac:dyDescent="0.25">
      <c r="D329070" s="41"/>
    </row>
    <row r="329291" spans="4:4" x14ac:dyDescent="0.25">
      <c r="D329291" s="41"/>
    </row>
    <row r="329512" spans="4:4" x14ac:dyDescent="0.25">
      <c r="D329512" s="41"/>
    </row>
    <row r="329733" spans="4:4" x14ac:dyDescent="0.25">
      <c r="D329733" s="41"/>
    </row>
    <row r="329954" spans="4:4" x14ac:dyDescent="0.25">
      <c r="D329954" s="41"/>
    </row>
    <row r="330175" spans="4:4" x14ac:dyDescent="0.25">
      <c r="D330175" s="41"/>
    </row>
    <row r="330396" spans="4:4" x14ac:dyDescent="0.25">
      <c r="D330396" s="41"/>
    </row>
    <row r="330617" spans="4:4" x14ac:dyDescent="0.25">
      <c r="D330617" s="41"/>
    </row>
    <row r="330838" spans="4:4" x14ac:dyDescent="0.25">
      <c r="D330838" s="41"/>
    </row>
    <row r="331059" spans="4:4" x14ac:dyDescent="0.25">
      <c r="D331059" s="41"/>
    </row>
    <row r="331280" spans="4:4" x14ac:dyDescent="0.25">
      <c r="D331280" s="41"/>
    </row>
    <row r="331501" spans="4:4" x14ac:dyDescent="0.25">
      <c r="D331501" s="41"/>
    </row>
    <row r="331722" spans="4:4" x14ac:dyDescent="0.25">
      <c r="D331722" s="41"/>
    </row>
    <row r="331943" spans="4:4" x14ac:dyDescent="0.25">
      <c r="D331943" s="41"/>
    </row>
    <row r="332164" spans="4:4" x14ac:dyDescent="0.25">
      <c r="D332164" s="41"/>
    </row>
    <row r="332385" spans="4:4" x14ac:dyDescent="0.25">
      <c r="D332385" s="41"/>
    </row>
    <row r="332606" spans="4:4" x14ac:dyDescent="0.25">
      <c r="D332606" s="41"/>
    </row>
    <row r="332827" spans="4:4" x14ac:dyDescent="0.25">
      <c r="D332827" s="41"/>
    </row>
    <row r="333048" spans="4:4" x14ac:dyDescent="0.25">
      <c r="D333048" s="41"/>
    </row>
    <row r="333269" spans="4:4" x14ac:dyDescent="0.25">
      <c r="D333269" s="41"/>
    </row>
    <row r="333490" spans="4:4" x14ac:dyDescent="0.25">
      <c r="D333490" s="41"/>
    </row>
    <row r="333711" spans="4:4" x14ac:dyDescent="0.25">
      <c r="D333711" s="41"/>
    </row>
    <row r="333932" spans="4:4" x14ac:dyDescent="0.25">
      <c r="D333932" s="41"/>
    </row>
    <row r="334153" spans="4:4" x14ac:dyDescent="0.25">
      <c r="D334153" s="41"/>
    </row>
    <row r="334374" spans="4:4" x14ac:dyDescent="0.25">
      <c r="D334374" s="41"/>
    </row>
    <row r="334595" spans="4:4" x14ac:dyDescent="0.25">
      <c r="D334595" s="41"/>
    </row>
    <row r="334816" spans="4:4" x14ac:dyDescent="0.25">
      <c r="D334816" s="41"/>
    </row>
    <row r="335037" spans="4:4" x14ac:dyDescent="0.25">
      <c r="D335037" s="41"/>
    </row>
    <row r="335258" spans="4:4" x14ac:dyDescent="0.25">
      <c r="D335258" s="41"/>
    </row>
    <row r="335479" spans="4:4" x14ac:dyDescent="0.25">
      <c r="D335479" s="41"/>
    </row>
    <row r="335700" spans="4:4" x14ac:dyDescent="0.25">
      <c r="D335700" s="41"/>
    </row>
    <row r="335921" spans="4:4" x14ac:dyDescent="0.25">
      <c r="D335921" s="41"/>
    </row>
    <row r="336142" spans="4:4" x14ac:dyDescent="0.25">
      <c r="D336142" s="41"/>
    </row>
    <row r="336363" spans="4:4" x14ac:dyDescent="0.25">
      <c r="D336363" s="41"/>
    </row>
    <row r="336584" spans="4:4" x14ac:dyDescent="0.25">
      <c r="D336584" s="41"/>
    </row>
    <row r="336805" spans="4:4" x14ac:dyDescent="0.25">
      <c r="D336805" s="41"/>
    </row>
    <row r="337026" spans="4:4" x14ac:dyDescent="0.25">
      <c r="D337026" s="41"/>
    </row>
    <row r="337247" spans="4:4" x14ac:dyDescent="0.25">
      <c r="D337247" s="41"/>
    </row>
    <row r="337468" spans="4:4" x14ac:dyDescent="0.25">
      <c r="D337468" s="41"/>
    </row>
    <row r="337689" spans="4:4" x14ac:dyDescent="0.25">
      <c r="D337689" s="41"/>
    </row>
    <row r="337910" spans="4:4" x14ac:dyDescent="0.25">
      <c r="D337910" s="41"/>
    </row>
    <row r="338131" spans="4:4" x14ac:dyDescent="0.25">
      <c r="D338131" s="41"/>
    </row>
    <row r="338352" spans="4:4" x14ac:dyDescent="0.25">
      <c r="D338352" s="41"/>
    </row>
    <row r="338573" spans="4:4" x14ac:dyDescent="0.25">
      <c r="D338573" s="41"/>
    </row>
    <row r="338794" spans="4:4" x14ac:dyDescent="0.25">
      <c r="D338794" s="41"/>
    </row>
    <row r="339015" spans="4:4" x14ac:dyDescent="0.25">
      <c r="D339015" s="41"/>
    </row>
    <row r="339236" spans="4:4" x14ac:dyDescent="0.25">
      <c r="D339236" s="41"/>
    </row>
    <row r="339457" spans="4:4" x14ac:dyDescent="0.25">
      <c r="D339457" s="41"/>
    </row>
    <row r="339678" spans="4:4" x14ac:dyDescent="0.25">
      <c r="D339678" s="41"/>
    </row>
    <row r="339899" spans="4:4" x14ac:dyDescent="0.25">
      <c r="D339899" s="41"/>
    </row>
    <row r="340120" spans="4:4" x14ac:dyDescent="0.25">
      <c r="D340120" s="41"/>
    </row>
    <row r="340341" spans="4:4" x14ac:dyDescent="0.25">
      <c r="D340341" s="41"/>
    </row>
    <row r="340562" spans="4:4" x14ac:dyDescent="0.25">
      <c r="D340562" s="41"/>
    </row>
    <row r="340783" spans="4:4" x14ac:dyDescent="0.25">
      <c r="D340783" s="41"/>
    </row>
    <row r="341004" spans="4:4" x14ac:dyDescent="0.25">
      <c r="D341004" s="41"/>
    </row>
    <row r="341225" spans="4:4" x14ac:dyDescent="0.25">
      <c r="D341225" s="41"/>
    </row>
    <row r="341446" spans="4:4" x14ac:dyDescent="0.25">
      <c r="D341446" s="41"/>
    </row>
    <row r="341667" spans="4:4" x14ac:dyDescent="0.25">
      <c r="D341667" s="41"/>
    </row>
    <row r="341888" spans="4:4" x14ac:dyDescent="0.25">
      <c r="D341888" s="41"/>
    </row>
    <row r="342109" spans="4:4" x14ac:dyDescent="0.25">
      <c r="D342109" s="41"/>
    </row>
    <row r="342330" spans="4:4" x14ac:dyDescent="0.25">
      <c r="D342330" s="41"/>
    </row>
    <row r="342551" spans="4:4" x14ac:dyDescent="0.25">
      <c r="D342551" s="41"/>
    </row>
    <row r="342772" spans="4:4" x14ac:dyDescent="0.25">
      <c r="D342772" s="41"/>
    </row>
    <row r="342993" spans="4:4" x14ac:dyDescent="0.25">
      <c r="D342993" s="41"/>
    </row>
    <row r="343214" spans="4:4" x14ac:dyDescent="0.25">
      <c r="D343214" s="41"/>
    </row>
    <row r="343435" spans="4:4" x14ac:dyDescent="0.25">
      <c r="D343435" s="41"/>
    </row>
    <row r="343656" spans="4:4" x14ac:dyDescent="0.25">
      <c r="D343656" s="41"/>
    </row>
    <row r="343877" spans="4:4" x14ac:dyDescent="0.25">
      <c r="D343877" s="41"/>
    </row>
    <row r="344098" spans="4:4" x14ac:dyDescent="0.25">
      <c r="D344098" s="41"/>
    </row>
    <row r="344319" spans="4:4" x14ac:dyDescent="0.25">
      <c r="D344319" s="41"/>
    </row>
    <row r="344540" spans="4:4" x14ac:dyDescent="0.25">
      <c r="D344540" s="41"/>
    </row>
    <row r="344761" spans="4:4" x14ac:dyDescent="0.25">
      <c r="D344761" s="41"/>
    </row>
    <row r="344982" spans="4:4" x14ac:dyDescent="0.25">
      <c r="D344982" s="41"/>
    </row>
    <row r="345203" spans="4:4" x14ac:dyDescent="0.25">
      <c r="D345203" s="41"/>
    </row>
    <row r="345424" spans="4:4" x14ac:dyDescent="0.25">
      <c r="D345424" s="41"/>
    </row>
    <row r="345645" spans="4:4" x14ac:dyDescent="0.25">
      <c r="D345645" s="41"/>
    </row>
    <row r="345866" spans="4:4" x14ac:dyDescent="0.25">
      <c r="D345866" s="41"/>
    </row>
    <row r="346087" spans="4:4" x14ac:dyDescent="0.25">
      <c r="D346087" s="41"/>
    </row>
    <row r="346308" spans="4:4" x14ac:dyDescent="0.25">
      <c r="D346308" s="41"/>
    </row>
    <row r="346529" spans="4:4" x14ac:dyDescent="0.25">
      <c r="D346529" s="41"/>
    </row>
    <row r="346750" spans="4:4" x14ac:dyDescent="0.25">
      <c r="D346750" s="41"/>
    </row>
    <row r="346971" spans="4:4" x14ac:dyDescent="0.25">
      <c r="D346971" s="41"/>
    </row>
    <row r="347192" spans="4:4" x14ac:dyDescent="0.25">
      <c r="D347192" s="41"/>
    </row>
    <row r="347413" spans="4:4" x14ac:dyDescent="0.25">
      <c r="D347413" s="41"/>
    </row>
    <row r="347634" spans="4:4" x14ac:dyDescent="0.25">
      <c r="D347634" s="41"/>
    </row>
    <row r="347855" spans="4:4" x14ac:dyDescent="0.25">
      <c r="D347855" s="41"/>
    </row>
    <row r="348076" spans="4:4" x14ac:dyDescent="0.25">
      <c r="D348076" s="41"/>
    </row>
    <row r="348297" spans="4:4" x14ac:dyDescent="0.25">
      <c r="D348297" s="41"/>
    </row>
    <row r="348518" spans="4:4" x14ac:dyDescent="0.25">
      <c r="D348518" s="41"/>
    </row>
    <row r="348739" spans="4:4" x14ac:dyDescent="0.25">
      <c r="D348739" s="41"/>
    </row>
    <row r="348960" spans="4:4" x14ac:dyDescent="0.25">
      <c r="D348960" s="41"/>
    </row>
    <row r="349181" spans="4:4" x14ac:dyDescent="0.25">
      <c r="D349181" s="41"/>
    </row>
    <row r="349402" spans="4:4" x14ac:dyDescent="0.25">
      <c r="D349402" s="41"/>
    </row>
    <row r="349623" spans="4:4" x14ac:dyDescent="0.25">
      <c r="D349623" s="41"/>
    </row>
    <row r="349844" spans="4:4" x14ac:dyDescent="0.25">
      <c r="D349844" s="41"/>
    </row>
    <row r="350065" spans="4:4" x14ac:dyDescent="0.25">
      <c r="D350065" s="41"/>
    </row>
    <row r="350286" spans="4:4" x14ac:dyDescent="0.25">
      <c r="D350286" s="41"/>
    </row>
    <row r="350507" spans="4:4" x14ac:dyDescent="0.25">
      <c r="D350507" s="41"/>
    </row>
    <row r="350728" spans="4:4" x14ac:dyDescent="0.25">
      <c r="D350728" s="41"/>
    </row>
    <row r="350949" spans="4:4" x14ac:dyDescent="0.25">
      <c r="D350949" s="41"/>
    </row>
    <row r="351170" spans="4:4" x14ac:dyDescent="0.25">
      <c r="D351170" s="41"/>
    </row>
    <row r="351391" spans="4:4" x14ac:dyDescent="0.25">
      <c r="D351391" s="41"/>
    </row>
    <row r="351612" spans="4:4" x14ac:dyDescent="0.25">
      <c r="D351612" s="41"/>
    </row>
    <row r="351833" spans="4:4" x14ac:dyDescent="0.25">
      <c r="D351833" s="41"/>
    </row>
    <row r="352054" spans="4:4" x14ac:dyDescent="0.25">
      <c r="D352054" s="41"/>
    </row>
    <row r="352275" spans="4:4" x14ac:dyDescent="0.25">
      <c r="D352275" s="41"/>
    </row>
    <row r="352496" spans="4:4" x14ac:dyDescent="0.25">
      <c r="D352496" s="41"/>
    </row>
    <row r="352717" spans="4:4" x14ac:dyDescent="0.25">
      <c r="D352717" s="41"/>
    </row>
    <row r="352938" spans="4:4" x14ac:dyDescent="0.25">
      <c r="D352938" s="41"/>
    </row>
    <row r="353159" spans="4:4" x14ac:dyDescent="0.25">
      <c r="D353159" s="41"/>
    </row>
    <row r="353380" spans="4:4" x14ac:dyDescent="0.25">
      <c r="D353380" s="41"/>
    </row>
    <row r="353601" spans="4:4" x14ac:dyDescent="0.25">
      <c r="D353601" s="41"/>
    </row>
    <row r="353822" spans="4:4" x14ac:dyDescent="0.25">
      <c r="D353822" s="41"/>
    </row>
    <row r="354043" spans="4:4" x14ac:dyDescent="0.25">
      <c r="D354043" s="41"/>
    </row>
    <row r="354264" spans="4:4" x14ac:dyDescent="0.25">
      <c r="D354264" s="41"/>
    </row>
    <row r="354485" spans="4:4" x14ac:dyDescent="0.25">
      <c r="D354485" s="41"/>
    </row>
    <row r="354706" spans="4:4" x14ac:dyDescent="0.25">
      <c r="D354706" s="41"/>
    </row>
    <row r="354927" spans="4:4" x14ac:dyDescent="0.25">
      <c r="D354927" s="41"/>
    </row>
    <row r="355148" spans="4:4" x14ac:dyDescent="0.25">
      <c r="D355148" s="41"/>
    </row>
    <row r="355369" spans="4:4" x14ac:dyDescent="0.25">
      <c r="D355369" s="41"/>
    </row>
    <row r="355590" spans="4:4" x14ac:dyDescent="0.25">
      <c r="D355590" s="41"/>
    </row>
    <row r="355811" spans="4:4" x14ac:dyDescent="0.25">
      <c r="D355811" s="41"/>
    </row>
    <row r="356032" spans="4:4" x14ac:dyDescent="0.25">
      <c r="D356032" s="41"/>
    </row>
    <row r="356253" spans="4:4" x14ac:dyDescent="0.25">
      <c r="D356253" s="41"/>
    </row>
    <row r="356474" spans="4:4" x14ac:dyDescent="0.25">
      <c r="D356474" s="41"/>
    </row>
    <row r="356695" spans="4:4" x14ac:dyDescent="0.25">
      <c r="D356695" s="41"/>
    </row>
    <row r="356916" spans="4:4" x14ac:dyDescent="0.25">
      <c r="D356916" s="41"/>
    </row>
    <row r="357137" spans="4:4" x14ac:dyDescent="0.25">
      <c r="D357137" s="41"/>
    </row>
    <row r="357358" spans="4:4" x14ac:dyDescent="0.25">
      <c r="D357358" s="41"/>
    </row>
    <row r="357579" spans="4:4" x14ac:dyDescent="0.25">
      <c r="D357579" s="41"/>
    </row>
    <row r="357800" spans="4:4" x14ac:dyDescent="0.25">
      <c r="D357800" s="41"/>
    </row>
    <row r="358021" spans="4:4" x14ac:dyDescent="0.25">
      <c r="D358021" s="41"/>
    </row>
    <row r="358242" spans="4:4" x14ac:dyDescent="0.25">
      <c r="D358242" s="41"/>
    </row>
    <row r="358463" spans="4:4" x14ac:dyDescent="0.25">
      <c r="D358463" s="41"/>
    </row>
    <row r="358684" spans="4:4" x14ac:dyDescent="0.25">
      <c r="D358684" s="41"/>
    </row>
    <row r="358905" spans="4:4" x14ac:dyDescent="0.25">
      <c r="D358905" s="41"/>
    </row>
    <row r="359126" spans="4:4" x14ac:dyDescent="0.25">
      <c r="D359126" s="41"/>
    </row>
    <row r="359347" spans="4:4" x14ac:dyDescent="0.25">
      <c r="D359347" s="41"/>
    </row>
    <row r="359568" spans="4:4" x14ac:dyDescent="0.25">
      <c r="D359568" s="41"/>
    </row>
    <row r="359789" spans="4:4" x14ac:dyDescent="0.25">
      <c r="D359789" s="41"/>
    </row>
    <row r="360010" spans="4:4" x14ac:dyDescent="0.25">
      <c r="D360010" s="41"/>
    </row>
    <row r="360231" spans="4:4" x14ac:dyDescent="0.25">
      <c r="D360231" s="41"/>
    </row>
    <row r="360452" spans="4:4" x14ac:dyDescent="0.25">
      <c r="D360452" s="41"/>
    </row>
    <row r="360673" spans="4:4" x14ac:dyDescent="0.25">
      <c r="D360673" s="41"/>
    </row>
    <row r="360894" spans="4:4" x14ac:dyDescent="0.25">
      <c r="D360894" s="41"/>
    </row>
    <row r="361115" spans="4:4" x14ac:dyDescent="0.25">
      <c r="D361115" s="41"/>
    </row>
    <row r="361336" spans="4:4" x14ac:dyDescent="0.25">
      <c r="D361336" s="41"/>
    </row>
    <row r="361557" spans="4:4" x14ac:dyDescent="0.25">
      <c r="D361557" s="41"/>
    </row>
    <row r="361778" spans="4:4" x14ac:dyDescent="0.25">
      <c r="D361778" s="41"/>
    </row>
    <row r="361999" spans="4:4" x14ac:dyDescent="0.25">
      <c r="D361999" s="41"/>
    </row>
    <row r="362220" spans="4:4" x14ac:dyDescent="0.25">
      <c r="D362220" s="41"/>
    </row>
    <row r="362441" spans="4:4" x14ac:dyDescent="0.25">
      <c r="D362441" s="41"/>
    </row>
    <row r="362662" spans="4:4" x14ac:dyDescent="0.25">
      <c r="D362662" s="41"/>
    </row>
    <row r="362883" spans="4:4" x14ac:dyDescent="0.25">
      <c r="D362883" s="41"/>
    </row>
    <row r="363104" spans="4:4" x14ac:dyDescent="0.25">
      <c r="D363104" s="41"/>
    </row>
    <row r="363325" spans="4:4" x14ac:dyDescent="0.25">
      <c r="D363325" s="41"/>
    </row>
    <row r="363546" spans="4:4" x14ac:dyDescent="0.25">
      <c r="D363546" s="41"/>
    </row>
    <row r="363767" spans="4:4" x14ac:dyDescent="0.25">
      <c r="D363767" s="41"/>
    </row>
    <row r="363988" spans="4:4" x14ac:dyDescent="0.25">
      <c r="D363988" s="41"/>
    </row>
    <row r="364209" spans="4:4" x14ac:dyDescent="0.25">
      <c r="D364209" s="41"/>
    </row>
    <row r="364430" spans="4:4" x14ac:dyDescent="0.25">
      <c r="D364430" s="41"/>
    </row>
    <row r="364651" spans="4:4" x14ac:dyDescent="0.25">
      <c r="D364651" s="41"/>
    </row>
    <row r="364872" spans="4:4" x14ac:dyDescent="0.25">
      <c r="D364872" s="41"/>
    </row>
    <row r="365093" spans="4:4" x14ac:dyDescent="0.25">
      <c r="D365093" s="41"/>
    </row>
    <row r="365314" spans="4:4" x14ac:dyDescent="0.25">
      <c r="D365314" s="41"/>
    </row>
    <row r="365535" spans="4:4" x14ac:dyDescent="0.25">
      <c r="D365535" s="41"/>
    </row>
    <row r="365756" spans="4:4" x14ac:dyDescent="0.25">
      <c r="D365756" s="41"/>
    </row>
    <row r="365977" spans="4:4" x14ac:dyDescent="0.25">
      <c r="D365977" s="41"/>
    </row>
    <row r="366198" spans="4:4" x14ac:dyDescent="0.25">
      <c r="D366198" s="41"/>
    </row>
    <row r="366419" spans="4:4" x14ac:dyDescent="0.25">
      <c r="D366419" s="41"/>
    </row>
    <row r="366640" spans="4:4" x14ac:dyDescent="0.25">
      <c r="D366640" s="41"/>
    </row>
    <row r="366861" spans="4:4" x14ac:dyDescent="0.25">
      <c r="D366861" s="41"/>
    </row>
    <row r="367082" spans="4:4" x14ac:dyDescent="0.25">
      <c r="D367082" s="41"/>
    </row>
    <row r="367303" spans="4:4" x14ac:dyDescent="0.25">
      <c r="D367303" s="41"/>
    </row>
    <row r="367524" spans="4:4" x14ac:dyDescent="0.25">
      <c r="D367524" s="41"/>
    </row>
    <row r="367745" spans="4:4" x14ac:dyDescent="0.25">
      <c r="D367745" s="41"/>
    </row>
    <row r="367966" spans="4:4" x14ac:dyDescent="0.25">
      <c r="D367966" s="41"/>
    </row>
    <row r="368187" spans="4:4" x14ac:dyDescent="0.25">
      <c r="D368187" s="41"/>
    </row>
    <row r="368408" spans="4:4" x14ac:dyDescent="0.25">
      <c r="D368408" s="41"/>
    </row>
    <row r="368629" spans="4:4" x14ac:dyDescent="0.25">
      <c r="D368629" s="41"/>
    </row>
    <row r="368850" spans="4:4" x14ac:dyDescent="0.25">
      <c r="D368850" s="41"/>
    </row>
    <row r="369071" spans="4:4" x14ac:dyDescent="0.25">
      <c r="D369071" s="41"/>
    </row>
    <row r="369292" spans="4:4" x14ac:dyDescent="0.25">
      <c r="D369292" s="41"/>
    </row>
    <row r="369513" spans="4:4" x14ac:dyDescent="0.25">
      <c r="D369513" s="41"/>
    </row>
    <row r="369734" spans="4:4" x14ac:dyDescent="0.25">
      <c r="D369734" s="41"/>
    </row>
    <row r="369955" spans="4:4" x14ac:dyDescent="0.25">
      <c r="D369955" s="41"/>
    </row>
    <row r="370176" spans="4:4" x14ac:dyDescent="0.25">
      <c r="D370176" s="41"/>
    </row>
    <row r="370397" spans="4:4" x14ac:dyDescent="0.25">
      <c r="D370397" s="41"/>
    </row>
    <row r="370618" spans="4:4" x14ac:dyDescent="0.25">
      <c r="D370618" s="41"/>
    </row>
    <row r="370839" spans="4:4" x14ac:dyDescent="0.25">
      <c r="D370839" s="41"/>
    </row>
    <row r="371060" spans="4:4" x14ac:dyDescent="0.25">
      <c r="D371060" s="41"/>
    </row>
    <row r="371281" spans="4:4" x14ac:dyDescent="0.25">
      <c r="D371281" s="41"/>
    </row>
    <row r="371502" spans="4:4" x14ac:dyDescent="0.25">
      <c r="D371502" s="41"/>
    </row>
    <row r="371723" spans="4:4" x14ac:dyDescent="0.25">
      <c r="D371723" s="41"/>
    </row>
    <row r="371944" spans="4:4" x14ac:dyDescent="0.25">
      <c r="D371944" s="41"/>
    </row>
    <row r="372165" spans="4:4" x14ac:dyDescent="0.25">
      <c r="D372165" s="41"/>
    </row>
    <row r="372386" spans="4:4" x14ac:dyDescent="0.25">
      <c r="D372386" s="41"/>
    </row>
    <row r="372607" spans="4:4" x14ac:dyDescent="0.25">
      <c r="D372607" s="41"/>
    </row>
    <row r="372828" spans="4:4" x14ac:dyDescent="0.25">
      <c r="D372828" s="41"/>
    </row>
    <row r="373049" spans="4:4" x14ac:dyDescent="0.25">
      <c r="D373049" s="41"/>
    </row>
    <row r="373270" spans="4:4" x14ac:dyDescent="0.25">
      <c r="D373270" s="41"/>
    </row>
    <row r="373491" spans="4:4" x14ac:dyDescent="0.25">
      <c r="D373491" s="41"/>
    </row>
    <row r="373712" spans="4:4" x14ac:dyDescent="0.25">
      <c r="D373712" s="41"/>
    </row>
    <row r="373933" spans="4:4" x14ac:dyDescent="0.25">
      <c r="D373933" s="41"/>
    </row>
    <row r="374154" spans="4:4" x14ac:dyDescent="0.25">
      <c r="D374154" s="41"/>
    </row>
    <row r="374375" spans="4:4" x14ac:dyDescent="0.25">
      <c r="D374375" s="41"/>
    </row>
    <row r="374596" spans="4:4" x14ac:dyDescent="0.25">
      <c r="D374596" s="41"/>
    </row>
    <row r="374817" spans="4:4" x14ac:dyDescent="0.25">
      <c r="D374817" s="41"/>
    </row>
    <row r="375038" spans="4:4" x14ac:dyDescent="0.25">
      <c r="D375038" s="41"/>
    </row>
    <row r="375259" spans="4:4" x14ac:dyDescent="0.25">
      <c r="D375259" s="41"/>
    </row>
    <row r="375480" spans="4:4" x14ac:dyDescent="0.25">
      <c r="D375480" s="41"/>
    </row>
    <row r="375701" spans="4:4" x14ac:dyDescent="0.25">
      <c r="D375701" s="41"/>
    </row>
    <row r="375922" spans="4:4" x14ac:dyDescent="0.25">
      <c r="D375922" s="41"/>
    </row>
    <row r="376143" spans="4:4" x14ac:dyDescent="0.25">
      <c r="D376143" s="41"/>
    </row>
    <row r="376364" spans="4:4" x14ac:dyDescent="0.25">
      <c r="D376364" s="41"/>
    </row>
    <row r="376585" spans="4:4" x14ac:dyDescent="0.25">
      <c r="D376585" s="41"/>
    </row>
    <row r="376806" spans="4:4" x14ac:dyDescent="0.25">
      <c r="D376806" s="41"/>
    </row>
    <row r="377027" spans="4:4" x14ac:dyDescent="0.25">
      <c r="D377027" s="41"/>
    </row>
    <row r="377248" spans="4:4" x14ac:dyDescent="0.25">
      <c r="D377248" s="41"/>
    </row>
    <row r="377469" spans="4:4" x14ac:dyDescent="0.25">
      <c r="D377469" s="41"/>
    </row>
    <row r="377690" spans="4:4" x14ac:dyDescent="0.25">
      <c r="D377690" s="41"/>
    </row>
    <row r="377911" spans="4:4" x14ac:dyDescent="0.25">
      <c r="D377911" s="41"/>
    </row>
    <row r="378132" spans="4:4" x14ac:dyDescent="0.25">
      <c r="D378132" s="41"/>
    </row>
    <row r="378353" spans="4:4" x14ac:dyDescent="0.25">
      <c r="D378353" s="41"/>
    </row>
    <row r="378574" spans="4:4" x14ac:dyDescent="0.25">
      <c r="D378574" s="41"/>
    </row>
    <row r="378795" spans="4:4" x14ac:dyDescent="0.25">
      <c r="D378795" s="41"/>
    </row>
    <row r="379016" spans="4:4" x14ac:dyDescent="0.25">
      <c r="D379016" s="41"/>
    </row>
    <row r="379237" spans="4:4" x14ac:dyDescent="0.25">
      <c r="D379237" s="41"/>
    </row>
    <row r="379458" spans="4:4" x14ac:dyDescent="0.25">
      <c r="D379458" s="41"/>
    </row>
    <row r="379679" spans="4:4" x14ac:dyDescent="0.25">
      <c r="D379679" s="41"/>
    </row>
    <row r="379900" spans="4:4" x14ac:dyDescent="0.25">
      <c r="D379900" s="41"/>
    </row>
    <row r="380121" spans="4:4" x14ac:dyDescent="0.25">
      <c r="D380121" s="41"/>
    </row>
    <row r="380342" spans="4:4" x14ac:dyDescent="0.25">
      <c r="D380342" s="41"/>
    </row>
    <row r="380563" spans="4:4" x14ac:dyDescent="0.25">
      <c r="D380563" s="41"/>
    </row>
    <row r="380784" spans="4:4" x14ac:dyDescent="0.25">
      <c r="D380784" s="41"/>
    </row>
    <row r="381005" spans="4:4" x14ac:dyDescent="0.25">
      <c r="D381005" s="41"/>
    </row>
    <row r="381226" spans="4:4" x14ac:dyDescent="0.25">
      <c r="D381226" s="41"/>
    </row>
    <row r="381447" spans="4:4" x14ac:dyDescent="0.25">
      <c r="D381447" s="41"/>
    </row>
    <row r="381668" spans="4:4" x14ac:dyDescent="0.25">
      <c r="D381668" s="41"/>
    </row>
    <row r="381889" spans="4:4" x14ac:dyDescent="0.25">
      <c r="D381889" s="41"/>
    </row>
    <row r="382110" spans="4:4" x14ac:dyDescent="0.25">
      <c r="D382110" s="41"/>
    </row>
    <row r="382331" spans="4:4" x14ac:dyDescent="0.25">
      <c r="D382331" s="41"/>
    </row>
    <row r="382552" spans="4:4" x14ac:dyDescent="0.25">
      <c r="D382552" s="41"/>
    </row>
    <row r="382773" spans="4:4" x14ac:dyDescent="0.25">
      <c r="D382773" s="41"/>
    </row>
    <row r="382994" spans="4:4" x14ac:dyDescent="0.25">
      <c r="D382994" s="41"/>
    </row>
    <row r="383215" spans="4:4" x14ac:dyDescent="0.25">
      <c r="D383215" s="41"/>
    </row>
    <row r="383436" spans="4:4" x14ac:dyDescent="0.25">
      <c r="D383436" s="41"/>
    </row>
    <row r="383657" spans="4:4" x14ac:dyDescent="0.25">
      <c r="D383657" s="41"/>
    </row>
    <row r="383878" spans="4:4" x14ac:dyDescent="0.25">
      <c r="D383878" s="41"/>
    </row>
    <row r="384099" spans="4:4" x14ac:dyDescent="0.25">
      <c r="D384099" s="41"/>
    </row>
    <row r="384320" spans="4:4" x14ac:dyDescent="0.25">
      <c r="D384320" s="41"/>
    </row>
    <row r="384541" spans="4:4" x14ac:dyDescent="0.25">
      <c r="D384541" s="41"/>
    </row>
    <row r="384762" spans="4:4" x14ac:dyDescent="0.25">
      <c r="D384762" s="41"/>
    </row>
    <row r="384983" spans="4:4" x14ac:dyDescent="0.25">
      <c r="D384983" s="41"/>
    </row>
    <row r="385204" spans="4:4" x14ac:dyDescent="0.25">
      <c r="D385204" s="41"/>
    </row>
    <row r="385425" spans="4:4" x14ac:dyDescent="0.25">
      <c r="D385425" s="41"/>
    </row>
    <row r="385646" spans="4:4" x14ac:dyDescent="0.25">
      <c r="D385646" s="41"/>
    </row>
    <row r="385867" spans="4:4" x14ac:dyDescent="0.25">
      <c r="D385867" s="41"/>
    </row>
    <row r="386088" spans="4:4" x14ac:dyDescent="0.25">
      <c r="D386088" s="41"/>
    </row>
    <row r="386309" spans="4:4" x14ac:dyDescent="0.25">
      <c r="D386309" s="41"/>
    </row>
    <row r="386530" spans="4:4" x14ac:dyDescent="0.25">
      <c r="D386530" s="41"/>
    </row>
    <row r="386751" spans="4:4" x14ac:dyDescent="0.25">
      <c r="D386751" s="41"/>
    </row>
    <row r="386972" spans="4:4" x14ac:dyDescent="0.25">
      <c r="D386972" s="41"/>
    </row>
    <row r="387193" spans="4:4" x14ac:dyDescent="0.25">
      <c r="D387193" s="41"/>
    </row>
    <row r="387414" spans="4:4" x14ac:dyDescent="0.25">
      <c r="D387414" s="41"/>
    </row>
    <row r="387635" spans="4:4" x14ac:dyDescent="0.25">
      <c r="D387635" s="41"/>
    </row>
    <row r="387856" spans="4:4" x14ac:dyDescent="0.25">
      <c r="D387856" s="41"/>
    </row>
    <row r="388077" spans="4:4" x14ac:dyDescent="0.25">
      <c r="D388077" s="41"/>
    </row>
    <row r="388298" spans="4:4" x14ac:dyDescent="0.25">
      <c r="D388298" s="41"/>
    </row>
    <row r="388519" spans="4:4" x14ac:dyDescent="0.25">
      <c r="D388519" s="41"/>
    </row>
    <row r="388740" spans="4:4" x14ac:dyDescent="0.25">
      <c r="D388740" s="41"/>
    </row>
    <row r="388961" spans="4:4" x14ac:dyDescent="0.25">
      <c r="D388961" s="41"/>
    </row>
    <row r="389182" spans="4:4" x14ac:dyDescent="0.25">
      <c r="D389182" s="41"/>
    </row>
    <row r="389403" spans="4:4" x14ac:dyDescent="0.25">
      <c r="D389403" s="41"/>
    </row>
    <row r="389624" spans="4:4" x14ac:dyDescent="0.25">
      <c r="D389624" s="41"/>
    </row>
    <row r="389845" spans="4:4" x14ac:dyDescent="0.25">
      <c r="D389845" s="41"/>
    </row>
    <row r="390066" spans="4:4" x14ac:dyDescent="0.25">
      <c r="D390066" s="41"/>
    </row>
    <row r="390287" spans="4:4" x14ac:dyDescent="0.25">
      <c r="D390287" s="41"/>
    </row>
    <row r="390508" spans="4:4" x14ac:dyDescent="0.25">
      <c r="D390508" s="41"/>
    </row>
    <row r="390729" spans="4:4" x14ac:dyDescent="0.25">
      <c r="D390729" s="41"/>
    </row>
    <row r="390950" spans="4:4" x14ac:dyDescent="0.25">
      <c r="D390950" s="41"/>
    </row>
    <row r="391171" spans="4:4" x14ac:dyDescent="0.25">
      <c r="D391171" s="41"/>
    </row>
    <row r="391392" spans="4:4" x14ac:dyDescent="0.25">
      <c r="D391392" s="41"/>
    </row>
    <row r="391613" spans="4:4" x14ac:dyDescent="0.25">
      <c r="D391613" s="41"/>
    </row>
    <row r="391834" spans="4:4" x14ac:dyDescent="0.25">
      <c r="D391834" s="41"/>
    </row>
    <row r="392055" spans="4:4" x14ac:dyDescent="0.25">
      <c r="D392055" s="41"/>
    </row>
    <row r="392276" spans="4:4" x14ac:dyDescent="0.25">
      <c r="D392276" s="41"/>
    </row>
    <row r="392497" spans="4:4" x14ac:dyDescent="0.25">
      <c r="D392497" s="41"/>
    </row>
    <row r="392718" spans="4:4" x14ac:dyDescent="0.25">
      <c r="D392718" s="41"/>
    </row>
    <row r="392939" spans="4:4" x14ac:dyDescent="0.25">
      <c r="D392939" s="41"/>
    </row>
    <row r="393160" spans="4:4" x14ac:dyDescent="0.25">
      <c r="D393160" s="41"/>
    </row>
    <row r="393381" spans="4:4" x14ac:dyDescent="0.25">
      <c r="D393381" s="41"/>
    </row>
    <row r="393602" spans="4:4" x14ac:dyDescent="0.25">
      <c r="D393602" s="41"/>
    </row>
    <row r="393823" spans="4:4" x14ac:dyDescent="0.25">
      <c r="D393823" s="41"/>
    </row>
    <row r="394044" spans="4:4" x14ac:dyDescent="0.25">
      <c r="D394044" s="41"/>
    </row>
    <row r="394265" spans="4:4" x14ac:dyDescent="0.25">
      <c r="D394265" s="41"/>
    </row>
    <row r="394486" spans="4:4" x14ac:dyDescent="0.25">
      <c r="D394486" s="41"/>
    </row>
    <row r="394707" spans="4:4" x14ac:dyDescent="0.25">
      <c r="D394707" s="41"/>
    </row>
    <row r="394928" spans="4:4" x14ac:dyDescent="0.25">
      <c r="D394928" s="41"/>
    </row>
    <row r="395149" spans="4:4" x14ac:dyDescent="0.25">
      <c r="D395149" s="41"/>
    </row>
    <row r="395370" spans="4:4" x14ac:dyDescent="0.25">
      <c r="D395370" s="41"/>
    </row>
    <row r="395591" spans="4:4" x14ac:dyDescent="0.25">
      <c r="D395591" s="41"/>
    </row>
    <row r="395812" spans="4:4" x14ac:dyDescent="0.25">
      <c r="D395812" s="41"/>
    </row>
    <row r="396033" spans="4:4" x14ac:dyDescent="0.25">
      <c r="D396033" s="41"/>
    </row>
    <row r="396254" spans="4:4" x14ac:dyDescent="0.25">
      <c r="D396254" s="41"/>
    </row>
    <row r="396475" spans="4:4" x14ac:dyDescent="0.25">
      <c r="D396475" s="41"/>
    </row>
    <row r="396696" spans="4:4" x14ac:dyDescent="0.25">
      <c r="D396696" s="41"/>
    </row>
    <row r="396917" spans="4:4" x14ac:dyDescent="0.25">
      <c r="D396917" s="41"/>
    </row>
    <row r="397138" spans="4:4" x14ac:dyDescent="0.25">
      <c r="D397138" s="41"/>
    </row>
    <row r="397359" spans="4:4" x14ac:dyDescent="0.25">
      <c r="D397359" s="41"/>
    </row>
    <row r="397580" spans="4:4" x14ac:dyDescent="0.25">
      <c r="D397580" s="41"/>
    </row>
    <row r="397801" spans="4:4" x14ac:dyDescent="0.25">
      <c r="D397801" s="41"/>
    </row>
    <row r="398022" spans="4:4" x14ac:dyDescent="0.25">
      <c r="D398022" s="41"/>
    </row>
    <row r="398243" spans="4:4" x14ac:dyDescent="0.25">
      <c r="D398243" s="41"/>
    </row>
    <row r="398464" spans="4:4" x14ac:dyDescent="0.25">
      <c r="D398464" s="41"/>
    </row>
    <row r="398685" spans="4:4" x14ac:dyDescent="0.25">
      <c r="D398685" s="41"/>
    </row>
    <row r="398906" spans="4:4" x14ac:dyDescent="0.25">
      <c r="D398906" s="41"/>
    </row>
    <row r="399127" spans="4:4" x14ac:dyDescent="0.25">
      <c r="D399127" s="41"/>
    </row>
    <row r="399348" spans="4:4" x14ac:dyDescent="0.25">
      <c r="D399348" s="41"/>
    </row>
    <row r="399569" spans="4:4" x14ac:dyDescent="0.25">
      <c r="D399569" s="41"/>
    </row>
    <row r="399790" spans="4:4" x14ac:dyDescent="0.25">
      <c r="D399790" s="41"/>
    </row>
    <row r="400011" spans="4:4" x14ac:dyDescent="0.25">
      <c r="D400011" s="41"/>
    </row>
    <row r="400232" spans="4:4" x14ac:dyDescent="0.25">
      <c r="D400232" s="41"/>
    </row>
    <row r="400453" spans="4:4" x14ac:dyDescent="0.25">
      <c r="D400453" s="41"/>
    </row>
    <row r="400674" spans="4:4" x14ac:dyDescent="0.25">
      <c r="D400674" s="41"/>
    </row>
    <row r="400895" spans="4:4" x14ac:dyDescent="0.25">
      <c r="D400895" s="41"/>
    </row>
    <row r="401116" spans="4:4" x14ac:dyDescent="0.25">
      <c r="D401116" s="41"/>
    </row>
    <row r="401337" spans="4:4" x14ac:dyDescent="0.25">
      <c r="D401337" s="41"/>
    </row>
    <row r="401558" spans="4:4" x14ac:dyDescent="0.25">
      <c r="D401558" s="41"/>
    </row>
    <row r="401779" spans="4:4" x14ac:dyDescent="0.25">
      <c r="D401779" s="41"/>
    </row>
    <row r="402000" spans="4:4" x14ac:dyDescent="0.25">
      <c r="D402000" s="41"/>
    </row>
    <row r="402221" spans="4:4" x14ac:dyDescent="0.25">
      <c r="D402221" s="41"/>
    </row>
    <row r="402442" spans="4:4" x14ac:dyDescent="0.25">
      <c r="D402442" s="41"/>
    </row>
    <row r="402663" spans="4:4" x14ac:dyDescent="0.25">
      <c r="D402663" s="41"/>
    </row>
    <row r="402884" spans="4:4" x14ac:dyDescent="0.25">
      <c r="D402884" s="41"/>
    </row>
    <row r="403105" spans="4:4" x14ac:dyDescent="0.25">
      <c r="D403105" s="41"/>
    </row>
    <row r="403326" spans="4:4" x14ac:dyDescent="0.25">
      <c r="D403326" s="41"/>
    </row>
    <row r="403547" spans="4:4" x14ac:dyDescent="0.25">
      <c r="D403547" s="41"/>
    </row>
    <row r="403768" spans="4:4" x14ac:dyDescent="0.25">
      <c r="D403768" s="41"/>
    </row>
    <row r="403989" spans="4:4" x14ac:dyDescent="0.25">
      <c r="D403989" s="41"/>
    </row>
    <row r="404210" spans="4:4" x14ac:dyDescent="0.25">
      <c r="D404210" s="41"/>
    </row>
    <row r="404431" spans="4:4" x14ac:dyDescent="0.25">
      <c r="D404431" s="41"/>
    </row>
    <row r="404652" spans="4:4" x14ac:dyDescent="0.25">
      <c r="D404652" s="41"/>
    </row>
    <row r="404873" spans="4:4" x14ac:dyDescent="0.25">
      <c r="D404873" s="41"/>
    </row>
    <row r="405094" spans="4:4" x14ac:dyDescent="0.25">
      <c r="D405094" s="41"/>
    </row>
    <row r="405315" spans="4:4" x14ac:dyDescent="0.25">
      <c r="D405315" s="41"/>
    </row>
    <row r="405536" spans="4:4" x14ac:dyDescent="0.25">
      <c r="D405536" s="41"/>
    </row>
    <row r="405757" spans="4:4" x14ac:dyDescent="0.25">
      <c r="D405757" s="41"/>
    </row>
    <row r="405978" spans="4:4" x14ac:dyDescent="0.25">
      <c r="D405978" s="41"/>
    </row>
    <row r="406199" spans="4:4" x14ac:dyDescent="0.25">
      <c r="D406199" s="41"/>
    </row>
    <row r="406420" spans="4:4" x14ac:dyDescent="0.25">
      <c r="D406420" s="41"/>
    </row>
    <row r="406641" spans="4:4" x14ac:dyDescent="0.25">
      <c r="D406641" s="41"/>
    </row>
    <row r="406862" spans="4:4" x14ac:dyDescent="0.25">
      <c r="D406862" s="41"/>
    </row>
    <row r="407083" spans="4:4" x14ac:dyDescent="0.25">
      <c r="D407083" s="41"/>
    </row>
    <row r="407304" spans="4:4" x14ac:dyDescent="0.25">
      <c r="D407304" s="41"/>
    </row>
    <row r="407525" spans="4:4" x14ac:dyDescent="0.25">
      <c r="D407525" s="41"/>
    </row>
    <row r="407746" spans="4:4" x14ac:dyDescent="0.25">
      <c r="D407746" s="41"/>
    </row>
    <row r="407967" spans="4:4" x14ac:dyDescent="0.25">
      <c r="D407967" s="41"/>
    </row>
    <row r="408188" spans="4:4" x14ac:dyDescent="0.25">
      <c r="D408188" s="41"/>
    </row>
    <row r="408409" spans="4:4" x14ac:dyDescent="0.25">
      <c r="D408409" s="41"/>
    </row>
    <row r="408630" spans="4:4" x14ac:dyDescent="0.25">
      <c r="D408630" s="41"/>
    </row>
    <row r="408851" spans="4:4" x14ac:dyDescent="0.25">
      <c r="D408851" s="41"/>
    </row>
    <row r="409072" spans="4:4" x14ac:dyDescent="0.25">
      <c r="D409072" s="41"/>
    </row>
    <row r="409293" spans="4:4" x14ac:dyDescent="0.25">
      <c r="D409293" s="41"/>
    </row>
    <row r="409514" spans="4:4" x14ac:dyDescent="0.25">
      <c r="D409514" s="41"/>
    </row>
    <row r="409735" spans="4:4" x14ac:dyDescent="0.25">
      <c r="D409735" s="41"/>
    </row>
    <row r="409956" spans="4:4" x14ac:dyDescent="0.25">
      <c r="D409956" s="41"/>
    </row>
    <row r="410177" spans="4:4" x14ac:dyDescent="0.25">
      <c r="D410177" s="41"/>
    </row>
    <row r="410398" spans="4:4" x14ac:dyDescent="0.25">
      <c r="D410398" s="41"/>
    </row>
    <row r="410619" spans="4:4" x14ac:dyDescent="0.25">
      <c r="D410619" s="41"/>
    </row>
    <row r="410840" spans="4:4" x14ac:dyDescent="0.25">
      <c r="D410840" s="41"/>
    </row>
    <row r="411061" spans="4:4" x14ac:dyDescent="0.25">
      <c r="D411061" s="41"/>
    </row>
    <row r="411282" spans="4:4" x14ac:dyDescent="0.25">
      <c r="D411282" s="41"/>
    </row>
    <row r="411503" spans="4:4" x14ac:dyDescent="0.25">
      <c r="D411503" s="41"/>
    </row>
    <row r="411724" spans="4:4" x14ac:dyDescent="0.25">
      <c r="D411724" s="41"/>
    </row>
    <row r="411945" spans="4:4" x14ac:dyDescent="0.25">
      <c r="D411945" s="41"/>
    </row>
    <row r="412166" spans="4:4" x14ac:dyDescent="0.25">
      <c r="D412166" s="41"/>
    </row>
    <row r="412387" spans="4:4" x14ac:dyDescent="0.25">
      <c r="D412387" s="41"/>
    </row>
    <row r="412608" spans="4:4" x14ac:dyDescent="0.25">
      <c r="D412608" s="41"/>
    </row>
    <row r="412829" spans="4:4" x14ac:dyDescent="0.25">
      <c r="D412829" s="41"/>
    </row>
    <row r="413050" spans="4:4" x14ac:dyDescent="0.25">
      <c r="D413050" s="41"/>
    </row>
    <row r="413271" spans="4:4" x14ac:dyDescent="0.25">
      <c r="D413271" s="41"/>
    </row>
    <row r="413492" spans="4:4" x14ac:dyDescent="0.25">
      <c r="D413492" s="41"/>
    </row>
    <row r="413713" spans="4:4" x14ac:dyDescent="0.25">
      <c r="D413713" s="41"/>
    </row>
    <row r="413934" spans="4:4" x14ac:dyDescent="0.25">
      <c r="D413934" s="41"/>
    </row>
    <row r="414155" spans="4:4" x14ac:dyDescent="0.25">
      <c r="D414155" s="41"/>
    </row>
    <row r="414376" spans="4:4" x14ac:dyDescent="0.25">
      <c r="D414376" s="41"/>
    </row>
    <row r="414597" spans="4:4" x14ac:dyDescent="0.25">
      <c r="D414597" s="41"/>
    </row>
    <row r="414818" spans="4:4" x14ac:dyDescent="0.25">
      <c r="D414818" s="41"/>
    </row>
    <row r="415039" spans="4:4" x14ac:dyDescent="0.25">
      <c r="D415039" s="41"/>
    </row>
    <row r="415260" spans="4:4" x14ac:dyDescent="0.25">
      <c r="D415260" s="41"/>
    </row>
    <row r="415481" spans="4:4" x14ac:dyDescent="0.25">
      <c r="D415481" s="41"/>
    </row>
    <row r="415702" spans="4:4" x14ac:dyDescent="0.25">
      <c r="D415702" s="41"/>
    </row>
    <row r="415923" spans="4:4" x14ac:dyDescent="0.25">
      <c r="D415923" s="41"/>
    </row>
    <row r="416144" spans="4:4" x14ac:dyDescent="0.25">
      <c r="D416144" s="41"/>
    </row>
    <row r="416365" spans="4:4" x14ac:dyDescent="0.25">
      <c r="D416365" s="41"/>
    </row>
    <row r="416586" spans="4:4" x14ac:dyDescent="0.25">
      <c r="D416586" s="41"/>
    </row>
    <row r="416807" spans="4:4" x14ac:dyDescent="0.25">
      <c r="D416807" s="41"/>
    </row>
    <row r="417028" spans="4:4" x14ac:dyDescent="0.25">
      <c r="D417028" s="41"/>
    </row>
    <row r="417249" spans="4:4" x14ac:dyDescent="0.25">
      <c r="D417249" s="41"/>
    </row>
    <row r="417470" spans="4:4" x14ac:dyDescent="0.25">
      <c r="D417470" s="41"/>
    </row>
    <row r="417691" spans="4:4" x14ac:dyDescent="0.25">
      <c r="D417691" s="41"/>
    </row>
    <row r="417912" spans="4:4" x14ac:dyDescent="0.25">
      <c r="D417912" s="41"/>
    </row>
    <row r="418133" spans="4:4" x14ac:dyDescent="0.25">
      <c r="D418133" s="41"/>
    </row>
    <row r="418354" spans="4:4" x14ac:dyDescent="0.25">
      <c r="D418354" s="41"/>
    </row>
    <row r="418575" spans="4:4" x14ac:dyDescent="0.25">
      <c r="D418575" s="41"/>
    </row>
    <row r="418796" spans="4:4" x14ac:dyDescent="0.25">
      <c r="D418796" s="41"/>
    </row>
    <row r="419017" spans="4:4" x14ac:dyDescent="0.25">
      <c r="D419017" s="41"/>
    </row>
    <row r="419238" spans="4:4" x14ac:dyDescent="0.25">
      <c r="D419238" s="41"/>
    </row>
    <row r="419459" spans="4:4" x14ac:dyDescent="0.25">
      <c r="D419459" s="41"/>
    </row>
    <row r="419680" spans="4:4" x14ac:dyDescent="0.25">
      <c r="D419680" s="41"/>
    </row>
    <row r="419901" spans="4:4" x14ac:dyDescent="0.25">
      <c r="D419901" s="41"/>
    </row>
    <row r="420122" spans="4:4" x14ac:dyDescent="0.25">
      <c r="D420122" s="41"/>
    </row>
    <row r="420343" spans="4:4" x14ac:dyDescent="0.25">
      <c r="D420343" s="41"/>
    </row>
    <row r="420564" spans="4:4" x14ac:dyDescent="0.25">
      <c r="D420564" s="41"/>
    </row>
    <row r="420785" spans="4:4" x14ac:dyDescent="0.25">
      <c r="D420785" s="41"/>
    </row>
    <row r="421006" spans="4:4" x14ac:dyDescent="0.25">
      <c r="D421006" s="41"/>
    </row>
    <row r="421227" spans="4:4" x14ac:dyDescent="0.25">
      <c r="D421227" s="41"/>
    </row>
    <row r="421448" spans="4:4" x14ac:dyDescent="0.25">
      <c r="D421448" s="41"/>
    </row>
    <row r="421669" spans="4:4" x14ac:dyDescent="0.25">
      <c r="D421669" s="41"/>
    </row>
    <row r="421890" spans="4:4" x14ac:dyDescent="0.25">
      <c r="D421890" s="41"/>
    </row>
    <row r="422111" spans="4:4" x14ac:dyDescent="0.25">
      <c r="D422111" s="41"/>
    </row>
    <row r="422332" spans="4:4" x14ac:dyDescent="0.25">
      <c r="D422332" s="41"/>
    </row>
    <row r="422553" spans="4:4" x14ac:dyDescent="0.25">
      <c r="D422553" s="41"/>
    </row>
    <row r="422774" spans="4:4" x14ac:dyDescent="0.25">
      <c r="D422774" s="41"/>
    </row>
    <row r="422995" spans="4:4" x14ac:dyDescent="0.25">
      <c r="D422995" s="41"/>
    </row>
    <row r="423216" spans="4:4" x14ac:dyDescent="0.25">
      <c r="D423216" s="41"/>
    </row>
    <row r="423437" spans="4:4" x14ac:dyDescent="0.25">
      <c r="D423437" s="41"/>
    </row>
    <row r="423658" spans="4:4" x14ac:dyDescent="0.25">
      <c r="D423658" s="41"/>
    </row>
    <row r="423879" spans="4:4" x14ac:dyDescent="0.25">
      <c r="D423879" s="41"/>
    </row>
    <row r="424100" spans="4:4" x14ac:dyDescent="0.25">
      <c r="D424100" s="41"/>
    </row>
    <row r="424321" spans="4:4" x14ac:dyDescent="0.25">
      <c r="D424321" s="41"/>
    </row>
    <row r="424542" spans="4:4" x14ac:dyDescent="0.25">
      <c r="D424542" s="41"/>
    </row>
    <row r="424763" spans="4:4" x14ac:dyDescent="0.25">
      <c r="D424763" s="41"/>
    </row>
    <row r="424984" spans="4:4" x14ac:dyDescent="0.25">
      <c r="D424984" s="41"/>
    </row>
    <row r="425205" spans="4:4" x14ac:dyDescent="0.25">
      <c r="D425205" s="41"/>
    </row>
    <row r="425426" spans="4:4" x14ac:dyDescent="0.25">
      <c r="D425426" s="41"/>
    </row>
    <row r="425647" spans="4:4" x14ac:dyDescent="0.25">
      <c r="D425647" s="41"/>
    </row>
    <row r="425868" spans="4:4" x14ac:dyDescent="0.25">
      <c r="D425868" s="41"/>
    </row>
    <row r="426089" spans="4:4" x14ac:dyDescent="0.25">
      <c r="D426089" s="41"/>
    </row>
    <row r="426310" spans="4:4" x14ac:dyDescent="0.25">
      <c r="D426310" s="41"/>
    </row>
    <row r="426531" spans="4:4" x14ac:dyDescent="0.25">
      <c r="D426531" s="41"/>
    </row>
    <row r="426752" spans="4:4" x14ac:dyDescent="0.25">
      <c r="D426752" s="41"/>
    </row>
    <row r="426973" spans="4:4" x14ac:dyDescent="0.25">
      <c r="D426973" s="41"/>
    </row>
    <row r="427194" spans="4:4" x14ac:dyDescent="0.25">
      <c r="D427194" s="41"/>
    </row>
    <row r="427415" spans="4:4" x14ac:dyDescent="0.25">
      <c r="D427415" s="41"/>
    </row>
    <row r="427636" spans="4:4" x14ac:dyDescent="0.25">
      <c r="D427636" s="41"/>
    </row>
    <row r="427857" spans="4:4" x14ac:dyDescent="0.25">
      <c r="D427857" s="41"/>
    </row>
    <row r="428078" spans="4:4" x14ac:dyDescent="0.25">
      <c r="D428078" s="41"/>
    </row>
    <row r="428299" spans="4:4" x14ac:dyDescent="0.25">
      <c r="D428299" s="41"/>
    </row>
    <row r="428520" spans="4:4" x14ac:dyDescent="0.25">
      <c r="D428520" s="41"/>
    </row>
    <row r="428741" spans="4:4" x14ac:dyDescent="0.25">
      <c r="D428741" s="41"/>
    </row>
    <row r="428962" spans="4:4" x14ac:dyDescent="0.25">
      <c r="D428962" s="41"/>
    </row>
    <row r="429183" spans="4:4" x14ac:dyDescent="0.25">
      <c r="D429183" s="41"/>
    </row>
    <row r="429404" spans="4:4" x14ac:dyDescent="0.25">
      <c r="D429404" s="41"/>
    </row>
    <row r="429625" spans="4:4" x14ac:dyDescent="0.25">
      <c r="D429625" s="41"/>
    </row>
    <row r="429846" spans="4:4" x14ac:dyDescent="0.25">
      <c r="D429846" s="41"/>
    </row>
    <row r="430067" spans="4:4" x14ac:dyDescent="0.25">
      <c r="D430067" s="41"/>
    </row>
    <row r="430288" spans="4:4" x14ac:dyDescent="0.25">
      <c r="D430288" s="41"/>
    </row>
    <row r="430509" spans="4:4" x14ac:dyDescent="0.25">
      <c r="D430509" s="41"/>
    </row>
    <row r="430730" spans="4:4" x14ac:dyDescent="0.25">
      <c r="D430730" s="41"/>
    </row>
    <row r="430951" spans="4:4" x14ac:dyDescent="0.25">
      <c r="D430951" s="41"/>
    </row>
    <row r="431172" spans="4:4" x14ac:dyDescent="0.25">
      <c r="D431172" s="41"/>
    </row>
    <row r="431393" spans="4:4" x14ac:dyDescent="0.25">
      <c r="D431393" s="41"/>
    </row>
    <row r="431614" spans="4:4" x14ac:dyDescent="0.25">
      <c r="D431614" s="41"/>
    </row>
    <row r="431835" spans="4:4" x14ac:dyDescent="0.25">
      <c r="D431835" s="41"/>
    </row>
    <row r="432056" spans="4:4" x14ac:dyDescent="0.25">
      <c r="D432056" s="41"/>
    </row>
    <row r="432277" spans="4:4" x14ac:dyDescent="0.25">
      <c r="D432277" s="41"/>
    </row>
    <row r="432498" spans="4:4" x14ac:dyDescent="0.25">
      <c r="D432498" s="41"/>
    </row>
    <row r="432719" spans="4:4" x14ac:dyDescent="0.25">
      <c r="D432719" s="41"/>
    </row>
    <row r="432940" spans="4:4" x14ac:dyDescent="0.25">
      <c r="D432940" s="41"/>
    </row>
    <row r="433161" spans="4:4" x14ac:dyDescent="0.25">
      <c r="D433161" s="41"/>
    </row>
    <row r="433382" spans="4:4" x14ac:dyDescent="0.25">
      <c r="D433382" s="41"/>
    </row>
    <row r="433603" spans="4:4" x14ac:dyDescent="0.25">
      <c r="D433603" s="41"/>
    </row>
    <row r="433824" spans="4:4" x14ac:dyDescent="0.25">
      <c r="D433824" s="41"/>
    </row>
    <row r="434045" spans="4:4" x14ac:dyDescent="0.25">
      <c r="D434045" s="41"/>
    </row>
    <row r="434266" spans="4:4" x14ac:dyDescent="0.25">
      <c r="D434266" s="41"/>
    </row>
    <row r="434487" spans="4:4" x14ac:dyDescent="0.25">
      <c r="D434487" s="41"/>
    </row>
    <row r="434708" spans="4:4" x14ac:dyDescent="0.25">
      <c r="D434708" s="41"/>
    </row>
    <row r="434929" spans="4:4" x14ac:dyDescent="0.25">
      <c r="D434929" s="41"/>
    </row>
    <row r="435150" spans="4:4" x14ac:dyDescent="0.25">
      <c r="D435150" s="41"/>
    </row>
    <row r="435371" spans="4:4" x14ac:dyDescent="0.25">
      <c r="D435371" s="41"/>
    </row>
    <row r="435592" spans="4:4" x14ac:dyDescent="0.25">
      <c r="D435592" s="41"/>
    </row>
    <row r="435813" spans="4:4" x14ac:dyDescent="0.25">
      <c r="D435813" s="41"/>
    </row>
    <row r="436034" spans="4:4" x14ac:dyDescent="0.25">
      <c r="D436034" s="41"/>
    </row>
    <row r="436255" spans="4:4" x14ac:dyDescent="0.25">
      <c r="D436255" s="41"/>
    </row>
    <row r="436476" spans="4:4" x14ac:dyDescent="0.25">
      <c r="D436476" s="41"/>
    </row>
    <row r="436697" spans="4:4" x14ac:dyDescent="0.25">
      <c r="D436697" s="41"/>
    </row>
    <row r="436918" spans="4:4" x14ac:dyDescent="0.25">
      <c r="D436918" s="41"/>
    </row>
    <row r="437139" spans="4:4" x14ac:dyDescent="0.25">
      <c r="D437139" s="41"/>
    </row>
    <row r="437360" spans="4:4" x14ac:dyDescent="0.25">
      <c r="D437360" s="41"/>
    </row>
    <row r="437581" spans="4:4" x14ac:dyDescent="0.25">
      <c r="D437581" s="41"/>
    </row>
    <row r="437802" spans="4:4" x14ac:dyDescent="0.25">
      <c r="D437802" s="41"/>
    </row>
    <row r="438023" spans="4:4" x14ac:dyDescent="0.25">
      <c r="D438023" s="41"/>
    </row>
    <row r="438244" spans="4:4" x14ac:dyDescent="0.25">
      <c r="D438244" s="41"/>
    </row>
    <row r="438465" spans="4:4" x14ac:dyDescent="0.25">
      <c r="D438465" s="41"/>
    </row>
    <row r="438686" spans="4:4" x14ac:dyDescent="0.25">
      <c r="D438686" s="41"/>
    </row>
    <row r="438907" spans="4:4" x14ac:dyDescent="0.25">
      <c r="D438907" s="41"/>
    </row>
    <row r="439128" spans="4:4" x14ac:dyDescent="0.25">
      <c r="D439128" s="41"/>
    </row>
    <row r="439349" spans="4:4" x14ac:dyDescent="0.25">
      <c r="D439349" s="41"/>
    </row>
    <row r="439570" spans="4:4" x14ac:dyDescent="0.25">
      <c r="D439570" s="41"/>
    </row>
    <row r="439791" spans="4:4" x14ac:dyDescent="0.25">
      <c r="D439791" s="41"/>
    </row>
    <row r="440012" spans="4:4" x14ac:dyDescent="0.25">
      <c r="D440012" s="41"/>
    </row>
    <row r="440233" spans="4:4" x14ac:dyDescent="0.25">
      <c r="D440233" s="41"/>
    </row>
    <row r="440454" spans="4:4" x14ac:dyDescent="0.25">
      <c r="D440454" s="41"/>
    </row>
    <row r="440675" spans="4:4" x14ac:dyDescent="0.25">
      <c r="D440675" s="41"/>
    </row>
    <row r="440896" spans="4:4" x14ac:dyDescent="0.25">
      <c r="D440896" s="41"/>
    </row>
    <row r="441117" spans="4:4" x14ac:dyDescent="0.25">
      <c r="D441117" s="41"/>
    </row>
    <row r="441338" spans="4:4" x14ac:dyDescent="0.25">
      <c r="D441338" s="41"/>
    </row>
    <row r="441559" spans="4:4" x14ac:dyDescent="0.25">
      <c r="D441559" s="41"/>
    </row>
    <row r="441780" spans="4:4" x14ac:dyDescent="0.25">
      <c r="D441780" s="41"/>
    </row>
    <row r="442001" spans="4:4" x14ac:dyDescent="0.25">
      <c r="D442001" s="41"/>
    </row>
    <row r="442222" spans="4:4" x14ac:dyDescent="0.25">
      <c r="D442222" s="41"/>
    </row>
    <row r="442443" spans="4:4" x14ac:dyDescent="0.25">
      <c r="D442443" s="41"/>
    </row>
    <row r="442664" spans="4:4" x14ac:dyDescent="0.25">
      <c r="D442664" s="41"/>
    </row>
    <row r="442885" spans="4:4" x14ac:dyDescent="0.25">
      <c r="D442885" s="41"/>
    </row>
    <row r="443106" spans="4:4" x14ac:dyDescent="0.25">
      <c r="D443106" s="41"/>
    </row>
    <row r="443327" spans="4:4" x14ac:dyDescent="0.25">
      <c r="D443327" s="41"/>
    </row>
    <row r="443548" spans="4:4" x14ac:dyDescent="0.25">
      <c r="D443548" s="41"/>
    </row>
    <row r="443769" spans="4:4" x14ac:dyDescent="0.25">
      <c r="D443769" s="41"/>
    </row>
    <row r="443990" spans="4:4" x14ac:dyDescent="0.25">
      <c r="D443990" s="41"/>
    </row>
    <row r="444211" spans="4:4" x14ac:dyDescent="0.25">
      <c r="D444211" s="41"/>
    </row>
    <row r="444432" spans="4:4" x14ac:dyDescent="0.25">
      <c r="D444432" s="41"/>
    </row>
    <row r="444653" spans="4:4" x14ac:dyDescent="0.25">
      <c r="D444653" s="41"/>
    </row>
    <row r="444874" spans="4:4" x14ac:dyDescent="0.25">
      <c r="D444874" s="41"/>
    </row>
    <row r="445095" spans="4:4" x14ac:dyDescent="0.25">
      <c r="D445095" s="41"/>
    </row>
    <row r="445316" spans="4:4" x14ac:dyDescent="0.25">
      <c r="D445316" s="41"/>
    </row>
    <row r="445537" spans="4:4" x14ac:dyDescent="0.25">
      <c r="D445537" s="41"/>
    </row>
    <row r="445758" spans="4:4" x14ac:dyDescent="0.25">
      <c r="D445758" s="41"/>
    </row>
    <row r="445979" spans="4:4" x14ac:dyDescent="0.25">
      <c r="D445979" s="41"/>
    </row>
    <row r="446200" spans="4:4" x14ac:dyDescent="0.25">
      <c r="D446200" s="41"/>
    </row>
    <row r="446421" spans="4:4" x14ac:dyDescent="0.25">
      <c r="D446421" s="41"/>
    </row>
    <row r="446642" spans="4:4" x14ac:dyDescent="0.25">
      <c r="D446642" s="41"/>
    </row>
    <row r="446863" spans="4:4" x14ac:dyDescent="0.25">
      <c r="D446863" s="41"/>
    </row>
    <row r="447084" spans="4:4" x14ac:dyDescent="0.25">
      <c r="D447084" s="41"/>
    </row>
    <row r="447305" spans="4:4" x14ac:dyDescent="0.25">
      <c r="D447305" s="41"/>
    </row>
    <row r="447526" spans="4:4" x14ac:dyDescent="0.25">
      <c r="D447526" s="41"/>
    </row>
    <row r="447747" spans="4:4" x14ac:dyDescent="0.25">
      <c r="D447747" s="41"/>
    </row>
    <row r="447968" spans="4:4" x14ac:dyDescent="0.25">
      <c r="D447968" s="41"/>
    </row>
    <row r="448189" spans="4:4" x14ac:dyDescent="0.25">
      <c r="D448189" s="41"/>
    </row>
    <row r="448410" spans="4:4" x14ac:dyDescent="0.25">
      <c r="D448410" s="41"/>
    </row>
    <row r="448631" spans="4:4" x14ac:dyDescent="0.25">
      <c r="D448631" s="41"/>
    </row>
    <row r="448852" spans="4:4" x14ac:dyDescent="0.25">
      <c r="D448852" s="41"/>
    </row>
    <row r="449073" spans="4:4" x14ac:dyDescent="0.25">
      <c r="D449073" s="41"/>
    </row>
    <row r="449294" spans="4:4" x14ac:dyDescent="0.25">
      <c r="D449294" s="41"/>
    </row>
    <row r="449515" spans="4:4" x14ac:dyDescent="0.25">
      <c r="D449515" s="41"/>
    </row>
    <row r="449736" spans="4:4" x14ac:dyDescent="0.25">
      <c r="D449736" s="41"/>
    </row>
    <row r="449957" spans="4:4" x14ac:dyDescent="0.25">
      <c r="D449957" s="41"/>
    </row>
    <row r="450178" spans="4:4" x14ac:dyDescent="0.25">
      <c r="D450178" s="41"/>
    </row>
    <row r="450399" spans="4:4" x14ac:dyDescent="0.25">
      <c r="D450399" s="41"/>
    </row>
    <row r="450620" spans="4:4" x14ac:dyDescent="0.25">
      <c r="D450620" s="41"/>
    </row>
    <row r="450841" spans="4:4" x14ac:dyDescent="0.25">
      <c r="D450841" s="41"/>
    </row>
    <row r="451062" spans="4:4" x14ac:dyDescent="0.25">
      <c r="D451062" s="41"/>
    </row>
    <row r="451283" spans="4:4" x14ac:dyDescent="0.25">
      <c r="D451283" s="41"/>
    </row>
    <row r="451504" spans="4:4" x14ac:dyDescent="0.25">
      <c r="D451504" s="41"/>
    </row>
    <row r="451725" spans="4:4" x14ac:dyDescent="0.25">
      <c r="D451725" s="41"/>
    </row>
    <row r="451946" spans="4:4" x14ac:dyDescent="0.25">
      <c r="D451946" s="41"/>
    </row>
    <row r="452167" spans="4:4" x14ac:dyDescent="0.25">
      <c r="D452167" s="41"/>
    </row>
    <row r="452388" spans="4:4" x14ac:dyDescent="0.25">
      <c r="D452388" s="41"/>
    </row>
    <row r="452609" spans="4:4" x14ac:dyDescent="0.25">
      <c r="D452609" s="41"/>
    </row>
    <row r="452830" spans="4:4" x14ac:dyDescent="0.25">
      <c r="D452830" s="41"/>
    </row>
    <row r="453051" spans="4:4" x14ac:dyDescent="0.25">
      <c r="D453051" s="41"/>
    </row>
    <row r="453272" spans="4:4" x14ac:dyDescent="0.25">
      <c r="D453272" s="41"/>
    </row>
    <row r="453493" spans="4:4" x14ac:dyDescent="0.25">
      <c r="D453493" s="41"/>
    </row>
    <row r="453714" spans="4:4" x14ac:dyDescent="0.25">
      <c r="D453714" s="41"/>
    </row>
    <row r="453935" spans="4:4" x14ac:dyDescent="0.25">
      <c r="D453935" s="41"/>
    </row>
    <row r="454156" spans="4:4" x14ac:dyDescent="0.25">
      <c r="D454156" s="41"/>
    </row>
    <row r="454377" spans="4:4" x14ac:dyDescent="0.25">
      <c r="D454377" s="41"/>
    </row>
    <row r="454598" spans="4:4" x14ac:dyDescent="0.25">
      <c r="D454598" s="41"/>
    </row>
    <row r="454819" spans="4:4" x14ac:dyDescent="0.25">
      <c r="D454819" s="41"/>
    </row>
    <row r="455040" spans="4:4" x14ac:dyDescent="0.25">
      <c r="D455040" s="41"/>
    </row>
    <row r="455261" spans="4:4" x14ac:dyDescent="0.25">
      <c r="D455261" s="41"/>
    </row>
    <row r="455482" spans="4:4" x14ac:dyDescent="0.25">
      <c r="D455482" s="41"/>
    </row>
    <row r="455703" spans="4:4" x14ac:dyDescent="0.25">
      <c r="D455703" s="41"/>
    </row>
    <row r="455924" spans="4:4" x14ac:dyDescent="0.25">
      <c r="D455924" s="41"/>
    </row>
    <row r="456145" spans="4:4" x14ac:dyDescent="0.25">
      <c r="D456145" s="41"/>
    </row>
    <row r="456366" spans="4:4" x14ac:dyDescent="0.25">
      <c r="D456366" s="41"/>
    </row>
    <row r="456587" spans="4:4" x14ac:dyDescent="0.25">
      <c r="D456587" s="41"/>
    </row>
    <row r="456808" spans="4:4" x14ac:dyDescent="0.25">
      <c r="D456808" s="41"/>
    </row>
    <row r="457029" spans="4:4" x14ac:dyDescent="0.25">
      <c r="D457029" s="41"/>
    </row>
    <row r="457250" spans="4:4" x14ac:dyDescent="0.25">
      <c r="D457250" s="41"/>
    </row>
    <row r="457471" spans="4:4" x14ac:dyDescent="0.25">
      <c r="D457471" s="41"/>
    </row>
    <row r="457692" spans="4:4" x14ac:dyDescent="0.25">
      <c r="D457692" s="41"/>
    </row>
    <row r="457913" spans="4:4" x14ac:dyDescent="0.25">
      <c r="D457913" s="41"/>
    </row>
    <row r="458134" spans="4:4" x14ac:dyDescent="0.25">
      <c r="D458134" s="41"/>
    </row>
    <row r="458355" spans="4:4" x14ac:dyDescent="0.25">
      <c r="D458355" s="41"/>
    </row>
    <row r="458576" spans="4:4" x14ac:dyDescent="0.25">
      <c r="D458576" s="41"/>
    </row>
    <row r="458797" spans="4:4" x14ac:dyDescent="0.25">
      <c r="D458797" s="41"/>
    </row>
    <row r="459018" spans="4:4" x14ac:dyDescent="0.25">
      <c r="D459018" s="41"/>
    </row>
    <row r="459239" spans="4:4" x14ac:dyDescent="0.25">
      <c r="D459239" s="41"/>
    </row>
    <row r="459460" spans="4:4" x14ac:dyDescent="0.25">
      <c r="D459460" s="41"/>
    </row>
    <row r="459681" spans="4:4" x14ac:dyDescent="0.25">
      <c r="D459681" s="41"/>
    </row>
    <row r="459902" spans="4:4" x14ac:dyDescent="0.25">
      <c r="D459902" s="41"/>
    </row>
    <row r="460123" spans="4:4" x14ac:dyDescent="0.25">
      <c r="D460123" s="41"/>
    </row>
    <row r="460344" spans="4:4" x14ac:dyDescent="0.25">
      <c r="D460344" s="41"/>
    </row>
    <row r="460565" spans="4:4" x14ac:dyDescent="0.25">
      <c r="D460565" s="41"/>
    </row>
    <row r="460786" spans="4:4" x14ac:dyDescent="0.25">
      <c r="D460786" s="41"/>
    </row>
    <row r="461007" spans="4:4" x14ac:dyDescent="0.25">
      <c r="D461007" s="41"/>
    </row>
    <row r="461228" spans="4:4" x14ac:dyDescent="0.25">
      <c r="D461228" s="41"/>
    </row>
    <row r="461449" spans="4:4" x14ac:dyDescent="0.25">
      <c r="D461449" s="41"/>
    </row>
    <row r="461670" spans="4:4" x14ac:dyDescent="0.25">
      <c r="D461670" s="41"/>
    </row>
    <row r="461891" spans="4:4" x14ac:dyDescent="0.25">
      <c r="D461891" s="41"/>
    </row>
    <row r="462112" spans="4:4" x14ac:dyDescent="0.25">
      <c r="D462112" s="41"/>
    </row>
    <row r="462333" spans="4:4" x14ac:dyDescent="0.25">
      <c r="D462333" s="41"/>
    </row>
    <row r="462554" spans="4:4" x14ac:dyDescent="0.25">
      <c r="D462554" s="41"/>
    </row>
    <row r="462775" spans="4:4" x14ac:dyDescent="0.25">
      <c r="D462775" s="41"/>
    </row>
    <row r="462996" spans="4:4" x14ac:dyDescent="0.25">
      <c r="D462996" s="41"/>
    </row>
    <row r="463217" spans="4:4" x14ac:dyDescent="0.25">
      <c r="D463217" s="41"/>
    </row>
    <row r="463438" spans="4:4" x14ac:dyDescent="0.25">
      <c r="D463438" s="41"/>
    </row>
    <row r="463659" spans="4:4" x14ac:dyDescent="0.25">
      <c r="D463659" s="41"/>
    </row>
    <row r="463880" spans="4:4" x14ac:dyDescent="0.25">
      <c r="D463880" s="41"/>
    </row>
    <row r="464101" spans="4:4" x14ac:dyDescent="0.25">
      <c r="D464101" s="41"/>
    </row>
    <row r="464322" spans="4:4" x14ac:dyDescent="0.25">
      <c r="D464322" s="41"/>
    </row>
    <row r="464543" spans="4:4" x14ac:dyDescent="0.25">
      <c r="D464543" s="41"/>
    </row>
    <row r="464764" spans="4:4" x14ac:dyDescent="0.25">
      <c r="D464764" s="41"/>
    </row>
    <row r="464985" spans="4:4" x14ac:dyDescent="0.25">
      <c r="D464985" s="41"/>
    </row>
    <row r="465206" spans="4:4" x14ac:dyDescent="0.25">
      <c r="D465206" s="41"/>
    </row>
    <row r="465427" spans="4:4" x14ac:dyDescent="0.25">
      <c r="D465427" s="41"/>
    </row>
    <row r="465648" spans="4:4" x14ac:dyDescent="0.25">
      <c r="D465648" s="41"/>
    </row>
    <row r="465869" spans="4:4" x14ac:dyDescent="0.25">
      <c r="D465869" s="41"/>
    </row>
    <row r="466090" spans="4:4" x14ac:dyDescent="0.25">
      <c r="D466090" s="41"/>
    </row>
    <row r="466311" spans="4:4" x14ac:dyDescent="0.25">
      <c r="D466311" s="41"/>
    </row>
    <row r="466532" spans="4:4" x14ac:dyDescent="0.25">
      <c r="D466532" s="41"/>
    </row>
    <row r="466753" spans="4:4" x14ac:dyDescent="0.25">
      <c r="D466753" s="41"/>
    </row>
    <row r="466974" spans="4:4" x14ac:dyDescent="0.25">
      <c r="D466974" s="41"/>
    </row>
    <row r="467195" spans="4:4" x14ac:dyDescent="0.25">
      <c r="D467195" s="41"/>
    </row>
    <row r="467416" spans="4:4" x14ac:dyDescent="0.25">
      <c r="D467416" s="41"/>
    </row>
    <row r="467637" spans="4:4" x14ac:dyDescent="0.25">
      <c r="D467637" s="41"/>
    </row>
    <row r="467858" spans="4:4" x14ac:dyDescent="0.25">
      <c r="D467858" s="41"/>
    </row>
    <row r="468079" spans="4:4" x14ac:dyDescent="0.25">
      <c r="D468079" s="41"/>
    </row>
    <row r="468300" spans="4:4" x14ac:dyDescent="0.25">
      <c r="D468300" s="41"/>
    </row>
    <row r="468521" spans="4:4" x14ac:dyDescent="0.25">
      <c r="D468521" s="41"/>
    </row>
    <row r="468742" spans="4:4" x14ac:dyDescent="0.25">
      <c r="D468742" s="41"/>
    </row>
    <row r="468963" spans="4:4" x14ac:dyDescent="0.25">
      <c r="D468963" s="41"/>
    </row>
    <row r="469184" spans="4:4" x14ac:dyDescent="0.25">
      <c r="D469184" s="41"/>
    </row>
    <row r="469405" spans="4:4" x14ac:dyDescent="0.25">
      <c r="D469405" s="41"/>
    </row>
    <row r="469626" spans="4:4" x14ac:dyDescent="0.25">
      <c r="D469626" s="41"/>
    </row>
    <row r="469847" spans="4:4" x14ac:dyDescent="0.25">
      <c r="D469847" s="41"/>
    </row>
    <row r="470068" spans="4:4" x14ac:dyDescent="0.25">
      <c r="D470068" s="41"/>
    </row>
    <row r="470289" spans="4:4" x14ac:dyDescent="0.25">
      <c r="D470289" s="41"/>
    </row>
    <row r="470510" spans="4:4" x14ac:dyDescent="0.25">
      <c r="D470510" s="41"/>
    </row>
    <row r="470731" spans="4:4" x14ac:dyDescent="0.25">
      <c r="D470731" s="41"/>
    </row>
    <row r="470952" spans="4:4" x14ac:dyDescent="0.25">
      <c r="D470952" s="41"/>
    </row>
    <row r="471173" spans="4:4" x14ac:dyDescent="0.25">
      <c r="D471173" s="41"/>
    </row>
    <row r="471394" spans="4:4" x14ac:dyDescent="0.25">
      <c r="D471394" s="41"/>
    </row>
    <row r="471615" spans="4:4" x14ac:dyDescent="0.25">
      <c r="D471615" s="41"/>
    </row>
    <row r="471836" spans="4:4" x14ac:dyDescent="0.25">
      <c r="D471836" s="41"/>
    </row>
    <row r="472057" spans="4:4" x14ac:dyDescent="0.25">
      <c r="D472057" s="41"/>
    </row>
    <row r="472278" spans="4:4" x14ac:dyDescent="0.25">
      <c r="D472278" s="41"/>
    </row>
    <row r="472499" spans="4:4" x14ac:dyDescent="0.25">
      <c r="D472499" s="41"/>
    </row>
    <row r="472720" spans="4:4" x14ac:dyDescent="0.25">
      <c r="D472720" s="41"/>
    </row>
    <row r="472941" spans="4:4" x14ac:dyDescent="0.25">
      <c r="D472941" s="41"/>
    </row>
    <row r="473162" spans="4:4" x14ac:dyDescent="0.25">
      <c r="D473162" s="41"/>
    </row>
    <row r="473383" spans="4:4" x14ac:dyDescent="0.25">
      <c r="D473383" s="41"/>
    </row>
    <row r="473604" spans="4:4" x14ac:dyDescent="0.25">
      <c r="D473604" s="41"/>
    </row>
    <row r="473825" spans="4:4" x14ac:dyDescent="0.25">
      <c r="D473825" s="41"/>
    </row>
    <row r="474046" spans="4:4" x14ac:dyDescent="0.25">
      <c r="D474046" s="41"/>
    </row>
    <row r="474267" spans="4:4" x14ac:dyDescent="0.25">
      <c r="D474267" s="41"/>
    </row>
    <row r="474488" spans="4:4" x14ac:dyDescent="0.25">
      <c r="D474488" s="41"/>
    </row>
    <row r="474709" spans="4:4" x14ac:dyDescent="0.25">
      <c r="D474709" s="41"/>
    </row>
    <row r="474930" spans="4:4" x14ac:dyDescent="0.25">
      <c r="D474930" s="41"/>
    </row>
    <row r="475151" spans="4:4" x14ac:dyDescent="0.25">
      <c r="D475151" s="41"/>
    </row>
    <row r="475372" spans="4:4" x14ac:dyDescent="0.25">
      <c r="D475372" s="41"/>
    </row>
    <row r="475593" spans="4:4" x14ac:dyDescent="0.25">
      <c r="D475593" s="41"/>
    </row>
    <row r="475814" spans="4:4" x14ac:dyDescent="0.25">
      <c r="D475814" s="41"/>
    </row>
    <row r="476035" spans="4:4" x14ac:dyDescent="0.25">
      <c r="D476035" s="41"/>
    </row>
    <row r="476256" spans="4:4" x14ac:dyDescent="0.25">
      <c r="D476256" s="41"/>
    </row>
    <row r="476477" spans="4:4" x14ac:dyDescent="0.25">
      <c r="D476477" s="41"/>
    </row>
    <row r="476698" spans="4:4" x14ac:dyDescent="0.25">
      <c r="D476698" s="41"/>
    </row>
    <row r="476919" spans="4:4" x14ac:dyDescent="0.25">
      <c r="D476919" s="41"/>
    </row>
    <row r="477140" spans="4:4" x14ac:dyDescent="0.25">
      <c r="D477140" s="41"/>
    </row>
    <row r="477361" spans="4:4" x14ac:dyDescent="0.25">
      <c r="D477361" s="41"/>
    </row>
    <row r="477582" spans="4:4" x14ac:dyDescent="0.25">
      <c r="D477582" s="41"/>
    </row>
    <row r="477803" spans="4:4" x14ac:dyDescent="0.25">
      <c r="D477803" s="41"/>
    </row>
    <row r="478024" spans="4:4" x14ac:dyDescent="0.25">
      <c r="D478024" s="41"/>
    </row>
    <row r="478245" spans="4:4" x14ac:dyDescent="0.25">
      <c r="D478245" s="41"/>
    </row>
    <row r="478466" spans="4:4" x14ac:dyDescent="0.25">
      <c r="D478466" s="41"/>
    </row>
    <row r="478687" spans="4:4" x14ac:dyDescent="0.25">
      <c r="D478687" s="41"/>
    </row>
    <row r="478908" spans="4:4" x14ac:dyDescent="0.25">
      <c r="D478908" s="41"/>
    </row>
    <row r="479129" spans="4:4" x14ac:dyDescent="0.25">
      <c r="D479129" s="41"/>
    </row>
    <row r="479350" spans="4:4" x14ac:dyDescent="0.25">
      <c r="D479350" s="41"/>
    </row>
    <row r="479571" spans="4:4" x14ac:dyDescent="0.25">
      <c r="D479571" s="41"/>
    </row>
    <row r="479792" spans="4:4" x14ac:dyDescent="0.25">
      <c r="D479792" s="41"/>
    </row>
    <row r="480013" spans="4:4" x14ac:dyDescent="0.25">
      <c r="D480013" s="41"/>
    </row>
    <row r="480234" spans="4:4" x14ac:dyDescent="0.25">
      <c r="D480234" s="41"/>
    </row>
    <row r="480455" spans="4:4" x14ac:dyDescent="0.25">
      <c r="D480455" s="41"/>
    </row>
    <row r="480676" spans="4:4" x14ac:dyDescent="0.25">
      <c r="D480676" s="41"/>
    </row>
    <row r="480897" spans="4:4" x14ac:dyDescent="0.25">
      <c r="D480897" s="41"/>
    </row>
    <row r="481118" spans="4:4" x14ac:dyDescent="0.25">
      <c r="D481118" s="41"/>
    </row>
    <row r="481339" spans="4:4" x14ac:dyDescent="0.25">
      <c r="D481339" s="41"/>
    </row>
    <row r="481560" spans="4:4" x14ac:dyDescent="0.25">
      <c r="D481560" s="41"/>
    </row>
    <row r="481781" spans="4:4" x14ac:dyDescent="0.25">
      <c r="D481781" s="41"/>
    </row>
    <row r="482002" spans="4:4" x14ac:dyDescent="0.25">
      <c r="D482002" s="41"/>
    </row>
    <row r="482223" spans="4:4" x14ac:dyDescent="0.25">
      <c r="D482223" s="41"/>
    </row>
    <row r="482444" spans="4:4" x14ac:dyDescent="0.25">
      <c r="D482444" s="41"/>
    </row>
    <row r="482665" spans="4:4" x14ac:dyDescent="0.25">
      <c r="D482665" s="41"/>
    </row>
    <row r="482886" spans="4:4" x14ac:dyDescent="0.25">
      <c r="D482886" s="41"/>
    </row>
    <row r="483107" spans="4:4" x14ac:dyDescent="0.25">
      <c r="D483107" s="41"/>
    </row>
    <row r="483328" spans="4:4" x14ac:dyDescent="0.25">
      <c r="D483328" s="41"/>
    </row>
    <row r="483549" spans="4:4" x14ac:dyDescent="0.25">
      <c r="D483549" s="41"/>
    </row>
    <row r="483770" spans="4:4" x14ac:dyDescent="0.25">
      <c r="D483770" s="41"/>
    </row>
    <row r="483991" spans="4:4" x14ac:dyDescent="0.25">
      <c r="D483991" s="41"/>
    </row>
    <row r="484212" spans="4:4" x14ac:dyDescent="0.25">
      <c r="D484212" s="41"/>
    </row>
    <row r="484433" spans="4:4" x14ac:dyDescent="0.25">
      <c r="D484433" s="41"/>
    </row>
    <row r="484654" spans="4:4" x14ac:dyDescent="0.25">
      <c r="D484654" s="41"/>
    </row>
    <row r="484875" spans="4:4" x14ac:dyDescent="0.25">
      <c r="D484875" s="41"/>
    </row>
    <row r="485096" spans="4:4" x14ac:dyDescent="0.25">
      <c r="D485096" s="41"/>
    </row>
    <row r="485317" spans="4:4" x14ac:dyDescent="0.25">
      <c r="D485317" s="41"/>
    </row>
    <row r="485538" spans="4:4" x14ac:dyDescent="0.25">
      <c r="D485538" s="41"/>
    </row>
    <row r="485759" spans="4:4" x14ac:dyDescent="0.25">
      <c r="D485759" s="41"/>
    </row>
    <row r="485980" spans="4:4" x14ac:dyDescent="0.25">
      <c r="D485980" s="41"/>
    </row>
    <row r="486201" spans="4:4" x14ac:dyDescent="0.25">
      <c r="D486201" s="41"/>
    </row>
    <row r="486422" spans="4:4" x14ac:dyDescent="0.25">
      <c r="D486422" s="41"/>
    </row>
    <row r="486643" spans="4:4" x14ac:dyDescent="0.25">
      <c r="D486643" s="41"/>
    </row>
    <row r="486864" spans="4:4" x14ac:dyDescent="0.25">
      <c r="D486864" s="41"/>
    </row>
    <row r="487085" spans="4:4" x14ac:dyDescent="0.25">
      <c r="D487085" s="41"/>
    </row>
    <row r="487306" spans="4:4" x14ac:dyDescent="0.25">
      <c r="D487306" s="41"/>
    </row>
    <row r="487527" spans="4:4" x14ac:dyDescent="0.25">
      <c r="D487527" s="41"/>
    </row>
    <row r="487748" spans="4:4" x14ac:dyDescent="0.25">
      <c r="D487748" s="41"/>
    </row>
    <row r="487969" spans="4:4" x14ac:dyDescent="0.25">
      <c r="D487969" s="41"/>
    </row>
    <row r="488190" spans="4:4" x14ac:dyDescent="0.25">
      <c r="D488190" s="41"/>
    </row>
    <row r="488411" spans="4:4" x14ac:dyDescent="0.25">
      <c r="D488411" s="41"/>
    </row>
    <row r="488632" spans="4:4" x14ac:dyDescent="0.25">
      <c r="D488632" s="41"/>
    </row>
    <row r="488853" spans="4:4" x14ac:dyDescent="0.25">
      <c r="D488853" s="41"/>
    </row>
    <row r="489074" spans="4:4" x14ac:dyDescent="0.25">
      <c r="D489074" s="41"/>
    </row>
    <row r="489295" spans="4:4" x14ac:dyDescent="0.25">
      <c r="D489295" s="41"/>
    </row>
    <row r="489516" spans="4:4" x14ac:dyDescent="0.25">
      <c r="D489516" s="41"/>
    </row>
    <row r="489737" spans="4:4" x14ac:dyDescent="0.25">
      <c r="D489737" s="41"/>
    </row>
    <row r="489958" spans="4:4" x14ac:dyDescent="0.25">
      <c r="D489958" s="41"/>
    </row>
    <row r="490179" spans="4:4" x14ac:dyDescent="0.25">
      <c r="D490179" s="41"/>
    </row>
    <row r="490400" spans="4:4" x14ac:dyDescent="0.25">
      <c r="D490400" s="41"/>
    </row>
    <row r="490621" spans="4:4" x14ac:dyDescent="0.25">
      <c r="D490621" s="41"/>
    </row>
    <row r="490842" spans="4:4" x14ac:dyDescent="0.25">
      <c r="D490842" s="41"/>
    </row>
    <row r="491063" spans="4:4" x14ac:dyDescent="0.25">
      <c r="D491063" s="41"/>
    </row>
    <row r="491284" spans="4:4" x14ac:dyDescent="0.25">
      <c r="D491284" s="41"/>
    </row>
    <row r="491505" spans="4:4" x14ac:dyDescent="0.25">
      <c r="D491505" s="41"/>
    </row>
    <row r="491726" spans="4:4" x14ac:dyDescent="0.25">
      <c r="D491726" s="41"/>
    </row>
    <row r="491947" spans="4:4" x14ac:dyDescent="0.25">
      <c r="D491947" s="41"/>
    </row>
    <row r="492168" spans="4:4" x14ac:dyDescent="0.25">
      <c r="D492168" s="41"/>
    </row>
    <row r="492389" spans="4:4" x14ac:dyDescent="0.25">
      <c r="D492389" s="41"/>
    </row>
    <row r="492610" spans="4:4" x14ac:dyDescent="0.25">
      <c r="D492610" s="41"/>
    </row>
    <row r="492831" spans="4:4" x14ac:dyDescent="0.25">
      <c r="D492831" s="41"/>
    </row>
    <row r="493052" spans="4:4" x14ac:dyDescent="0.25">
      <c r="D493052" s="41"/>
    </row>
    <row r="493273" spans="4:4" x14ac:dyDescent="0.25">
      <c r="D493273" s="41"/>
    </row>
    <row r="493494" spans="4:4" x14ac:dyDescent="0.25">
      <c r="D493494" s="41"/>
    </row>
    <row r="493715" spans="4:4" x14ac:dyDescent="0.25">
      <c r="D493715" s="41"/>
    </row>
    <row r="493936" spans="4:4" x14ac:dyDescent="0.25">
      <c r="D493936" s="41"/>
    </row>
    <row r="494157" spans="4:4" x14ac:dyDescent="0.25">
      <c r="D494157" s="41"/>
    </row>
    <row r="494378" spans="4:4" x14ac:dyDescent="0.25">
      <c r="D494378" s="41"/>
    </row>
    <row r="494599" spans="4:4" x14ac:dyDescent="0.25">
      <c r="D494599" s="41"/>
    </row>
    <row r="494820" spans="4:4" x14ac:dyDescent="0.25">
      <c r="D494820" s="41"/>
    </row>
    <row r="495041" spans="4:4" x14ac:dyDescent="0.25">
      <c r="D495041" s="41"/>
    </row>
    <row r="495262" spans="4:4" x14ac:dyDescent="0.25">
      <c r="D495262" s="41"/>
    </row>
    <row r="495483" spans="4:4" x14ac:dyDescent="0.25">
      <c r="D495483" s="41"/>
    </row>
    <row r="495704" spans="4:4" x14ac:dyDescent="0.25">
      <c r="D495704" s="41"/>
    </row>
    <row r="495925" spans="4:4" x14ac:dyDescent="0.25">
      <c r="D495925" s="41"/>
    </row>
    <row r="496146" spans="4:4" x14ac:dyDescent="0.25">
      <c r="D496146" s="41"/>
    </row>
    <row r="496367" spans="4:4" x14ac:dyDescent="0.25">
      <c r="D496367" s="41"/>
    </row>
    <row r="496588" spans="4:4" x14ac:dyDescent="0.25">
      <c r="D496588" s="41"/>
    </row>
    <row r="496809" spans="4:4" x14ac:dyDescent="0.25">
      <c r="D496809" s="41"/>
    </row>
    <row r="497030" spans="4:4" x14ac:dyDescent="0.25">
      <c r="D497030" s="41"/>
    </row>
    <row r="497251" spans="4:4" x14ac:dyDescent="0.25">
      <c r="D497251" s="41"/>
    </row>
    <row r="497472" spans="4:4" x14ac:dyDescent="0.25">
      <c r="D497472" s="41"/>
    </row>
    <row r="497693" spans="4:4" x14ac:dyDescent="0.25">
      <c r="D497693" s="41"/>
    </row>
    <row r="497914" spans="4:4" x14ac:dyDescent="0.25">
      <c r="D497914" s="41"/>
    </row>
    <row r="498135" spans="4:4" x14ac:dyDescent="0.25">
      <c r="D498135" s="41"/>
    </row>
    <row r="498356" spans="4:4" x14ac:dyDescent="0.25">
      <c r="D498356" s="41"/>
    </row>
    <row r="498577" spans="4:4" x14ac:dyDescent="0.25">
      <c r="D498577" s="41"/>
    </row>
    <row r="498798" spans="4:4" x14ac:dyDescent="0.25">
      <c r="D498798" s="41"/>
    </row>
    <row r="499019" spans="4:4" x14ac:dyDescent="0.25">
      <c r="D499019" s="41"/>
    </row>
    <row r="499240" spans="4:4" x14ac:dyDescent="0.25">
      <c r="D499240" s="41"/>
    </row>
    <row r="499461" spans="4:4" x14ac:dyDescent="0.25">
      <c r="D499461" s="41"/>
    </row>
    <row r="499682" spans="4:4" x14ac:dyDescent="0.25">
      <c r="D499682" s="41"/>
    </row>
    <row r="499903" spans="4:4" x14ac:dyDescent="0.25">
      <c r="D499903" s="41"/>
    </row>
    <row r="500124" spans="4:4" x14ac:dyDescent="0.25">
      <c r="D500124" s="41"/>
    </row>
    <row r="500345" spans="4:4" x14ac:dyDescent="0.25">
      <c r="D500345" s="41"/>
    </row>
    <row r="500566" spans="4:4" x14ac:dyDescent="0.25">
      <c r="D500566" s="41"/>
    </row>
    <row r="500787" spans="4:4" x14ac:dyDescent="0.25">
      <c r="D500787" s="41"/>
    </row>
    <row r="501008" spans="4:4" x14ac:dyDescent="0.25">
      <c r="D501008" s="41"/>
    </row>
    <row r="501229" spans="4:4" x14ac:dyDescent="0.25">
      <c r="D501229" s="41"/>
    </row>
    <row r="501450" spans="4:4" x14ac:dyDescent="0.25">
      <c r="D501450" s="41"/>
    </row>
    <row r="501671" spans="4:4" x14ac:dyDescent="0.25">
      <c r="D501671" s="41"/>
    </row>
    <row r="501892" spans="4:4" x14ac:dyDescent="0.25">
      <c r="D501892" s="41"/>
    </row>
    <row r="502113" spans="4:4" x14ac:dyDescent="0.25">
      <c r="D502113" s="41"/>
    </row>
    <row r="502334" spans="4:4" x14ac:dyDescent="0.25">
      <c r="D502334" s="41"/>
    </row>
    <row r="502555" spans="4:4" x14ac:dyDescent="0.25">
      <c r="D502555" s="41"/>
    </row>
    <row r="502776" spans="4:4" x14ac:dyDescent="0.25">
      <c r="D502776" s="41"/>
    </row>
    <row r="502997" spans="4:4" x14ac:dyDescent="0.25">
      <c r="D502997" s="41"/>
    </row>
    <row r="503218" spans="4:4" x14ac:dyDescent="0.25">
      <c r="D503218" s="41"/>
    </row>
    <row r="503439" spans="4:4" x14ac:dyDescent="0.25">
      <c r="D503439" s="41"/>
    </row>
    <row r="503660" spans="4:4" x14ac:dyDescent="0.25">
      <c r="D503660" s="41"/>
    </row>
    <row r="503881" spans="4:4" x14ac:dyDescent="0.25">
      <c r="D503881" s="41"/>
    </row>
    <row r="504102" spans="4:4" x14ac:dyDescent="0.25">
      <c r="D504102" s="41"/>
    </row>
    <row r="504323" spans="4:4" x14ac:dyDescent="0.25">
      <c r="D504323" s="41"/>
    </row>
    <row r="504544" spans="4:4" x14ac:dyDescent="0.25">
      <c r="D504544" s="41"/>
    </row>
    <row r="504765" spans="4:4" x14ac:dyDescent="0.25">
      <c r="D504765" s="41"/>
    </row>
    <row r="504986" spans="4:4" x14ac:dyDescent="0.25">
      <c r="D504986" s="41"/>
    </row>
    <row r="505207" spans="4:4" x14ac:dyDescent="0.25">
      <c r="D505207" s="41"/>
    </row>
    <row r="505428" spans="4:4" x14ac:dyDescent="0.25">
      <c r="D505428" s="41"/>
    </row>
    <row r="505649" spans="4:4" x14ac:dyDescent="0.25">
      <c r="D505649" s="41"/>
    </row>
    <row r="505870" spans="4:4" x14ac:dyDescent="0.25">
      <c r="D505870" s="41"/>
    </row>
    <row r="506091" spans="4:4" x14ac:dyDescent="0.25">
      <c r="D506091" s="41"/>
    </row>
    <row r="506312" spans="4:4" x14ac:dyDescent="0.25">
      <c r="D506312" s="41"/>
    </row>
    <row r="506533" spans="4:4" x14ac:dyDescent="0.25">
      <c r="D506533" s="41"/>
    </row>
    <row r="506754" spans="4:4" x14ac:dyDescent="0.25">
      <c r="D506754" s="41"/>
    </row>
    <row r="506975" spans="4:4" x14ac:dyDescent="0.25">
      <c r="D506975" s="41"/>
    </row>
    <row r="507196" spans="4:4" x14ac:dyDescent="0.25">
      <c r="D507196" s="41"/>
    </row>
    <row r="507417" spans="4:4" x14ac:dyDescent="0.25">
      <c r="D507417" s="41"/>
    </row>
    <row r="507638" spans="4:4" x14ac:dyDescent="0.25">
      <c r="D507638" s="41"/>
    </row>
    <row r="507859" spans="4:4" x14ac:dyDescent="0.25">
      <c r="D507859" s="41"/>
    </row>
    <row r="508080" spans="4:4" x14ac:dyDescent="0.25">
      <c r="D508080" s="41"/>
    </row>
    <row r="508301" spans="4:4" x14ac:dyDescent="0.25">
      <c r="D508301" s="41"/>
    </row>
    <row r="508522" spans="4:4" x14ac:dyDescent="0.25">
      <c r="D508522" s="41"/>
    </row>
    <row r="508743" spans="4:4" x14ac:dyDescent="0.25">
      <c r="D508743" s="41"/>
    </row>
    <row r="508964" spans="4:4" x14ac:dyDescent="0.25">
      <c r="D508964" s="41"/>
    </row>
    <row r="509185" spans="4:4" x14ac:dyDescent="0.25">
      <c r="D509185" s="41"/>
    </row>
    <row r="509406" spans="4:4" x14ac:dyDescent="0.25">
      <c r="D509406" s="41"/>
    </row>
    <row r="509627" spans="4:4" x14ac:dyDescent="0.25">
      <c r="D509627" s="41"/>
    </row>
    <row r="509848" spans="4:4" x14ac:dyDescent="0.25">
      <c r="D509848" s="41"/>
    </row>
    <row r="510069" spans="4:4" x14ac:dyDescent="0.25">
      <c r="D510069" s="41"/>
    </row>
    <row r="510290" spans="4:4" x14ac:dyDescent="0.25">
      <c r="D510290" s="41"/>
    </row>
    <row r="510511" spans="4:4" x14ac:dyDescent="0.25">
      <c r="D510511" s="41"/>
    </row>
    <row r="510732" spans="4:4" x14ac:dyDescent="0.25">
      <c r="D510732" s="41"/>
    </row>
    <row r="510953" spans="4:4" x14ac:dyDescent="0.25">
      <c r="D510953" s="41"/>
    </row>
    <row r="511174" spans="4:4" x14ac:dyDescent="0.25">
      <c r="D511174" s="41"/>
    </row>
    <row r="511395" spans="4:4" x14ac:dyDescent="0.25">
      <c r="D511395" s="41"/>
    </row>
    <row r="511616" spans="4:4" x14ac:dyDescent="0.25">
      <c r="D511616" s="41"/>
    </row>
    <row r="511837" spans="4:4" x14ac:dyDescent="0.25">
      <c r="D511837" s="41"/>
    </row>
    <row r="512058" spans="4:4" x14ac:dyDescent="0.25">
      <c r="D512058" s="41"/>
    </row>
    <row r="512279" spans="4:4" x14ac:dyDescent="0.25">
      <c r="D512279" s="41"/>
    </row>
    <row r="512500" spans="4:4" x14ac:dyDescent="0.25">
      <c r="D512500" s="41"/>
    </row>
    <row r="512721" spans="4:4" x14ac:dyDescent="0.25">
      <c r="D512721" s="41"/>
    </row>
    <row r="512942" spans="4:4" x14ac:dyDescent="0.25">
      <c r="D512942" s="41"/>
    </row>
    <row r="513163" spans="4:4" x14ac:dyDescent="0.25">
      <c r="D513163" s="41"/>
    </row>
    <row r="513384" spans="4:4" x14ac:dyDescent="0.25">
      <c r="D513384" s="41"/>
    </row>
    <row r="513605" spans="4:4" x14ac:dyDescent="0.25">
      <c r="D513605" s="41"/>
    </row>
    <row r="513826" spans="4:4" x14ac:dyDescent="0.25">
      <c r="D513826" s="41"/>
    </row>
    <row r="514047" spans="4:4" x14ac:dyDescent="0.25">
      <c r="D514047" s="41"/>
    </row>
    <row r="514268" spans="4:4" x14ac:dyDescent="0.25">
      <c r="D514268" s="41"/>
    </row>
    <row r="514489" spans="4:4" x14ac:dyDescent="0.25">
      <c r="D514489" s="41"/>
    </row>
    <row r="514710" spans="4:4" x14ac:dyDescent="0.25">
      <c r="D514710" s="41"/>
    </row>
    <row r="514931" spans="4:4" x14ac:dyDescent="0.25">
      <c r="D514931" s="41"/>
    </row>
    <row r="515152" spans="4:4" x14ac:dyDescent="0.25">
      <c r="D515152" s="41"/>
    </row>
    <row r="515373" spans="4:4" x14ac:dyDescent="0.25">
      <c r="D515373" s="41"/>
    </row>
    <row r="515594" spans="4:4" x14ac:dyDescent="0.25">
      <c r="D515594" s="41"/>
    </row>
    <row r="515815" spans="4:4" x14ac:dyDescent="0.25">
      <c r="D515815" s="41"/>
    </row>
    <row r="516036" spans="4:4" x14ac:dyDescent="0.25">
      <c r="D516036" s="41"/>
    </row>
    <row r="516257" spans="4:4" x14ac:dyDescent="0.25">
      <c r="D516257" s="41"/>
    </row>
    <row r="516478" spans="4:4" x14ac:dyDescent="0.25">
      <c r="D516478" s="41"/>
    </row>
    <row r="516699" spans="4:4" x14ac:dyDescent="0.25">
      <c r="D516699" s="41"/>
    </row>
    <row r="516920" spans="4:4" x14ac:dyDescent="0.25">
      <c r="D516920" s="41"/>
    </row>
    <row r="517141" spans="4:4" x14ac:dyDescent="0.25">
      <c r="D517141" s="41"/>
    </row>
    <row r="517362" spans="4:4" x14ac:dyDescent="0.25">
      <c r="D517362" s="41"/>
    </row>
    <row r="517583" spans="4:4" x14ac:dyDescent="0.25">
      <c r="D517583" s="41"/>
    </row>
    <row r="517804" spans="4:4" x14ac:dyDescent="0.25">
      <c r="D517804" s="41"/>
    </row>
    <row r="518025" spans="4:4" x14ac:dyDescent="0.25">
      <c r="D518025" s="41"/>
    </row>
    <row r="518246" spans="4:4" x14ac:dyDescent="0.25">
      <c r="D518246" s="41"/>
    </row>
    <row r="518467" spans="4:4" x14ac:dyDescent="0.25">
      <c r="D518467" s="41"/>
    </row>
    <row r="518688" spans="4:4" x14ac:dyDescent="0.25">
      <c r="D518688" s="41"/>
    </row>
    <row r="518909" spans="4:4" x14ac:dyDescent="0.25">
      <c r="D518909" s="41"/>
    </row>
    <row r="519130" spans="4:4" x14ac:dyDescent="0.25">
      <c r="D519130" s="41"/>
    </row>
    <row r="519351" spans="4:4" x14ac:dyDescent="0.25">
      <c r="D519351" s="41"/>
    </row>
    <row r="519572" spans="4:4" x14ac:dyDescent="0.25">
      <c r="D519572" s="41"/>
    </row>
    <row r="519793" spans="4:4" x14ac:dyDescent="0.25">
      <c r="D519793" s="41"/>
    </row>
    <row r="520014" spans="4:4" x14ac:dyDescent="0.25">
      <c r="D520014" s="41"/>
    </row>
    <row r="520235" spans="4:4" x14ac:dyDescent="0.25">
      <c r="D520235" s="41"/>
    </row>
    <row r="520456" spans="4:4" x14ac:dyDescent="0.25">
      <c r="D520456" s="41"/>
    </row>
    <row r="520677" spans="4:4" x14ac:dyDescent="0.25">
      <c r="D520677" s="41"/>
    </row>
    <row r="520898" spans="4:4" x14ac:dyDescent="0.25">
      <c r="D520898" s="41"/>
    </row>
    <row r="521119" spans="4:4" x14ac:dyDescent="0.25">
      <c r="D521119" s="41"/>
    </row>
    <row r="521340" spans="4:4" x14ac:dyDescent="0.25">
      <c r="D521340" s="41"/>
    </row>
    <row r="521561" spans="4:4" x14ac:dyDescent="0.25">
      <c r="D521561" s="41"/>
    </row>
    <row r="521782" spans="4:4" x14ac:dyDescent="0.25">
      <c r="D521782" s="41"/>
    </row>
    <row r="522003" spans="4:4" x14ac:dyDescent="0.25">
      <c r="D522003" s="41"/>
    </row>
    <row r="522224" spans="4:4" x14ac:dyDescent="0.25">
      <c r="D522224" s="41"/>
    </row>
    <row r="522445" spans="4:4" x14ac:dyDescent="0.25">
      <c r="D522445" s="41"/>
    </row>
    <row r="522666" spans="4:4" x14ac:dyDescent="0.25">
      <c r="D522666" s="41"/>
    </row>
    <row r="522887" spans="4:4" x14ac:dyDescent="0.25">
      <c r="D522887" s="41"/>
    </row>
    <row r="523108" spans="4:4" x14ac:dyDescent="0.25">
      <c r="D523108" s="41"/>
    </row>
    <row r="523329" spans="4:4" x14ac:dyDescent="0.25">
      <c r="D523329" s="41"/>
    </row>
    <row r="523550" spans="4:4" x14ac:dyDescent="0.25">
      <c r="D523550" s="41"/>
    </row>
    <row r="523771" spans="4:4" x14ac:dyDescent="0.25">
      <c r="D523771" s="41"/>
    </row>
    <row r="523992" spans="4:4" x14ac:dyDescent="0.25">
      <c r="D523992" s="41"/>
    </row>
    <row r="524213" spans="4:4" x14ac:dyDescent="0.25">
      <c r="D524213" s="41"/>
    </row>
    <row r="524434" spans="4:4" x14ac:dyDescent="0.25">
      <c r="D524434" s="41"/>
    </row>
    <row r="524655" spans="4:4" x14ac:dyDescent="0.25">
      <c r="D524655" s="41"/>
    </row>
    <row r="524876" spans="4:4" x14ac:dyDescent="0.25">
      <c r="D524876" s="41"/>
    </row>
    <row r="525097" spans="4:4" x14ac:dyDescent="0.25">
      <c r="D525097" s="41"/>
    </row>
    <row r="525318" spans="4:4" x14ac:dyDescent="0.25">
      <c r="D525318" s="41"/>
    </row>
    <row r="525539" spans="4:4" x14ac:dyDescent="0.25">
      <c r="D525539" s="41"/>
    </row>
    <row r="525760" spans="4:4" x14ac:dyDescent="0.25">
      <c r="D525760" s="41"/>
    </row>
    <row r="525981" spans="4:4" x14ac:dyDescent="0.25">
      <c r="D525981" s="41"/>
    </row>
    <row r="526202" spans="4:4" x14ac:dyDescent="0.25">
      <c r="D526202" s="41"/>
    </row>
    <row r="526423" spans="4:4" x14ac:dyDescent="0.25">
      <c r="D526423" s="41"/>
    </row>
    <row r="526644" spans="4:4" x14ac:dyDescent="0.25">
      <c r="D526644" s="41"/>
    </row>
    <row r="526865" spans="4:4" x14ac:dyDescent="0.25">
      <c r="D526865" s="41"/>
    </row>
    <row r="527086" spans="4:4" x14ac:dyDescent="0.25">
      <c r="D527086" s="41"/>
    </row>
    <row r="527307" spans="4:4" x14ac:dyDescent="0.25">
      <c r="D527307" s="41"/>
    </row>
    <row r="527528" spans="4:4" x14ac:dyDescent="0.25">
      <c r="D527528" s="41"/>
    </row>
    <row r="527749" spans="4:4" x14ac:dyDescent="0.25">
      <c r="D527749" s="41"/>
    </row>
    <row r="527970" spans="4:4" x14ac:dyDescent="0.25">
      <c r="D527970" s="41"/>
    </row>
    <row r="528191" spans="4:4" x14ac:dyDescent="0.25">
      <c r="D528191" s="41"/>
    </row>
    <row r="528412" spans="4:4" x14ac:dyDescent="0.25">
      <c r="D528412" s="41"/>
    </row>
    <row r="528633" spans="4:4" x14ac:dyDescent="0.25">
      <c r="D528633" s="41"/>
    </row>
    <row r="528854" spans="4:4" x14ac:dyDescent="0.25">
      <c r="D528854" s="41"/>
    </row>
    <row r="529075" spans="4:4" x14ac:dyDescent="0.25">
      <c r="D529075" s="41"/>
    </row>
    <row r="529296" spans="4:4" x14ac:dyDescent="0.25">
      <c r="D529296" s="41"/>
    </row>
    <row r="529517" spans="4:4" x14ac:dyDescent="0.25">
      <c r="D529517" s="41"/>
    </row>
    <row r="529738" spans="4:4" x14ac:dyDescent="0.25">
      <c r="D529738" s="41"/>
    </row>
    <row r="529959" spans="4:4" x14ac:dyDescent="0.25">
      <c r="D529959" s="41"/>
    </row>
    <row r="530180" spans="4:4" x14ac:dyDescent="0.25">
      <c r="D530180" s="41"/>
    </row>
    <row r="530401" spans="4:4" x14ac:dyDescent="0.25">
      <c r="D530401" s="41"/>
    </row>
    <row r="530622" spans="4:4" x14ac:dyDescent="0.25">
      <c r="D530622" s="41"/>
    </row>
    <row r="530843" spans="4:4" x14ac:dyDescent="0.25">
      <c r="D530843" s="41"/>
    </row>
    <row r="531064" spans="4:4" x14ac:dyDescent="0.25">
      <c r="D531064" s="41"/>
    </row>
    <row r="531285" spans="4:4" x14ac:dyDescent="0.25">
      <c r="D531285" s="41"/>
    </row>
    <row r="531506" spans="4:4" x14ac:dyDescent="0.25">
      <c r="D531506" s="41"/>
    </row>
    <row r="531727" spans="4:4" x14ac:dyDescent="0.25">
      <c r="D531727" s="41"/>
    </row>
    <row r="531948" spans="4:4" x14ac:dyDescent="0.25">
      <c r="D531948" s="41"/>
    </row>
    <row r="532169" spans="4:4" x14ac:dyDescent="0.25">
      <c r="D532169" s="41"/>
    </row>
    <row r="532390" spans="4:4" x14ac:dyDescent="0.25">
      <c r="D532390" s="41"/>
    </row>
    <row r="532611" spans="4:4" x14ac:dyDescent="0.25">
      <c r="D532611" s="41"/>
    </row>
    <row r="532832" spans="4:4" x14ac:dyDescent="0.25">
      <c r="D532832" s="41"/>
    </row>
    <row r="533053" spans="4:4" x14ac:dyDescent="0.25">
      <c r="D533053" s="41"/>
    </row>
    <row r="533274" spans="4:4" x14ac:dyDescent="0.25">
      <c r="D533274" s="41"/>
    </row>
    <row r="533495" spans="4:4" x14ac:dyDescent="0.25">
      <c r="D533495" s="41"/>
    </row>
    <row r="533716" spans="4:4" x14ac:dyDescent="0.25">
      <c r="D533716" s="41"/>
    </row>
    <row r="533937" spans="4:4" x14ac:dyDescent="0.25">
      <c r="D533937" s="41"/>
    </row>
    <row r="534158" spans="4:4" x14ac:dyDescent="0.25">
      <c r="D534158" s="41"/>
    </row>
    <row r="534379" spans="4:4" x14ac:dyDescent="0.25">
      <c r="D534379" s="41"/>
    </row>
    <row r="534600" spans="4:4" x14ac:dyDescent="0.25">
      <c r="D534600" s="41"/>
    </row>
    <row r="534821" spans="4:4" x14ac:dyDescent="0.25">
      <c r="D534821" s="41"/>
    </row>
    <row r="535042" spans="4:4" x14ac:dyDescent="0.25">
      <c r="D535042" s="41"/>
    </row>
    <row r="535263" spans="4:4" x14ac:dyDescent="0.25">
      <c r="D535263" s="41"/>
    </row>
    <row r="535484" spans="4:4" x14ac:dyDescent="0.25">
      <c r="D535484" s="41"/>
    </row>
    <row r="535705" spans="4:4" x14ac:dyDescent="0.25">
      <c r="D535705" s="41"/>
    </row>
    <row r="535926" spans="4:4" x14ac:dyDescent="0.25">
      <c r="D535926" s="41"/>
    </row>
    <row r="536147" spans="4:4" x14ac:dyDescent="0.25">
      <c r="D536147" s="41"/>
    </row>
    <row r="536368" spans="4:4" x14ac:dyDescent="0.25">
      <c r="D536368" s="41"/>
    </row>
    <row r="536589" spans="4:4" x14ac:dyDescent="0.25">
      <c r="D536589" s="41"/>
    </row>
    <row r="536810" spans="4:4" x14ac:dyDescent="0.25">
      <c r="D536810" s="41"/>
    </row>
    <row r="537031" spans="4:4" x14ac:dyDescent="0.25">
      <c r="D537031" s="41"/>
    </row>
    <row r="537252" spans="4:4" x14ac:dyDescent="0.25">
      <c r="D537252" s="41"/>
    </row>
    <row r="537473" spans="4:4" x14ac:dyDescent="0.25">
      <c r="D537473" s="41"/>
    </row>
    <row r="537694" spans="4:4" x14ac:dyDescent="0.25">
      <c r="D537694" s="41"/>
    </row>
    <row r="537915" spans="4:4" x14ac:dyDescent="0.25">
      <c r="D537915" s="41"/>
    </row>
    <row r="538136" spans="4:4" x14ac:dyDescent="0.25">
      <c r="D538136" s="41"/>
    </row>
    <row r="538357" spans="4:4" x14ac:dyDescent="0.25">
      <c r="D538357" s="41"/>
    </row>
    <row r="538578" spans="4:4" x14ac:dyDescent="0.25">
      <c r="D538578" s="41"/>
    </row>
    <row r="538799" spans="4:4" x14ac:dyDescent="0.25">
      <c r="D538799" s="41"/>
    </row>
    <row r="539020" spans="4:4" x14ac:dyDescent="0.25">
      <c r="D539020" s="41"/>
    </row>
    <row r="539241" spans="4:4" x14ac:dyDescent="0.25">
      <c r="D539241" s="41"/>
    </row>
    <row r="539462" spans="4:4" x14ac:dyDescent="0.25">
      <c r="D539462" s="41"/>
    </row>
    <row r="539683" spans="4:4" x14ac:dyDescent="0.25">
      <c r="D539683" s="41"/>
    </row>
    <row r="539904" spans="4:4" x14ac:dyDescent="0.25">
      <c r="D539904" s="41"/>
    </row>
    <row r="540125" spans="4:4" x14ac:dyDescent="0.25">
      <c r="D540125" s="41"/>
    </row>
    <row r="540346" spans="4:4" x14ac:dyDescent="0.25">
      <c r="D540346" s="41"/>
    </row>
    <row r="540567" spans="4:4" x14ac:dyDescent="0.25">
      <c r="D540567" s="41"/>
    </row>
    <row r="540788" spans="4:4" x14ac:dyDescent="0.25">
      <c r="D540788" s="41"/>
    </row>
    <row r="541009" spans="4:4" x14ac:dyDescent="0.25">
      <c r="D541009" s="41"/>
    </row>
    <row r="541230" spans="4:4" x14ac:dyDescent="0.25">
      <c r="D541230" s="41"/>
    </row>
    <row r="541451" spans="4:4" x14ac:dyDescent="0.25">
      <c r="D541451" s="41"/>
    </row>
    <row r="541672" spans="4:4" x14ac:dyDescent="0.25">
      <c r="D541672" s="41"/>
    </row>
    <row r="541893" spans="4:4" x14ac:dyDescent="0.25">
      <c r="D541893" s="41"/>
    </row>
    <row r="542114" spans="4:4" x14ac:dyDescent="0.25">
      <c r="D542114" s="41"/>
    </row>
    <row r="542335" spans="4:4" x14ac:dyDescent="0.25">
      <c r="D542335" s="41"/>
    </row>
    <row r="542556" spans="4:4" x14ac:dyDescent="0.25">
      <c r="D542556" s="41"/>
    </row>
    <row r="542777" spans="4:4" x14ac:dyDescent="0.25">
      <c r="D542777" s="41"/>
    </row>
    <row r="542998" spans="4:4" x14ac:dyDescent="0.25">
      <c r="D542998" s="41"/>
    </row>
    <row r="543219" spans="4:4" x14ac:dyDescent="0.25">
      <c r="D543219" s="41"/>
    </row>
    <row r="543440" spans="4:4" x14ac:dyDescent="0.25">
      <c r="D543440" s="41"/>
    </row>
    <row r="543661" spans="4:4" x14ac:dyDescent="0.25">
      <c r="D543661" s="41"/>
    </row>
    <row r="543882" spans="4:4" x14ac:dyDescent="0.25">
      <c r="D543882" s="41"/>
    </row>
    <row r="544103" spans="4:4" x14ac:dyDescent="0.25">
      <c r="D544103" s="41"/>
    </row>
    <row r="544324" spans="4:4" x14ac:dyDescent="0.25">
      <c r="D544324" s="41"/>
    </row>
    <row r="544545" spans="4:4" x14ac:dyDescent="0.25">
      <c r="D544545" s="41"/>
    </row>
    <row r="544766" spans="4:4" x14ac:dyDescent="0.25">
      <c r="D544766" s="41"/>
    </row>
    <row r="544987" spans="4:4" x14ac:dyDescent="0.25">
      <c r="D544987" s="41"/>
    </row>
    <row r="545208" spans="4:4" x14ac:dyDescent="0.25">
      <c r="D545208" s="41"/>
    </row>
    <row r="545429" spans="4:4" x14ac:dyDescent="0.25">
      <c r="D545429" s="41"/>
    </row>
    <row r="545650" spans="4:4" x14ac:dyDescent="0.25">
      <c r="D545650" s="41"/>
    </row>
    <row r="545871" spans="4:4" x14ac:dyDescent="0.25">
      <c r="D545871" s="41"/>
    </row>
    <row r="546092" spans="4:4" x14ac:dyDescent="0.25">
      <c r="D546092" s="41"/>
    </row>
    <row r="546313" spans="4:4" x14ac:dyDescent="0.25">
      <c r="D546313" s="41"/>
    </row>
    <row r="546534" spans="4:4" x14ac:dyDescent="0.25">
      <c r="D546534" s="41"/>
    </row>
    <row r="546755" spans="4:4" x14ac:dyDescent="0.25">
      <c r="D546755" s="41"/>
    </row>
    <row r="546976" spans="4:4" x14ac:dyDescent="0.25">
      <c r="D546976" s="41"/>
    </row>
    <row r="547197" spans="4:4" x14ac:dyDescent="0.25">
      <c r="D547197" s="41"/>
    </row>
    <row r="547418" spans="4:4" x14ac:dyDescent="0.25">
      <c r="D547418" s="41"/>
    </row>
    <row r="547639" spans="4:4" x14ac:dyDescent="0.25">
      <c r="D547639" s="41"/>
    </row>
    <row r="547860" spans="4:4" x14ac:dyDescent="0.25">
      <c r="D547860" s="41"/>
    </row>
    <row r="548081" spans="4:4" x14ac:dyDescent="0.25">
      <c r="D548081" s="41"/>
    </row>
    <row r="548302" spans="4:4" x14ac:dyDescent="0.25">
      <c r="D548302" s="41"/>
    </row>
    <row r="548523" spans="4:4" x14ac:dyDescent="0.25">
      <c r="D548523" s="41"/>
    </row>
    <row r="548744" spans="4:4" x14ac:dyDescent="0.25">
      <c r="D548744" s="41"/>
    </row>
    <row r="548965" spans="4:4" x14ac:dyDescent="0.25">
      <c r="D548965" s="41"/>
    </row>
    <row r="549186" spans="4:4" x14ac:dyDescent="0.25">
      <c r="D549186" s="41"/>
    </row>
    <row r="549407" spans="4:4" x14ac:dyDescent="0.25">
      <c r="D549407" s="41"/>
    </row>
    <row r="549628" spans="4:4" x14ac:dyDescent="0.25">
      <c r="D549628" s="41"/>
    </row>
    <row r="549849" spans="4:4" x14ac:dyDescent="0.25">
      <c r="D549849" s="41"/>
    </row>
    <row r="550070" spans="4:4" x14ac:dyDescent="0.25">
      <c r="D550070" s="41"/>
    </row>
    <row r="550291" spans="4:4" x14ac:dyDescent="0.25">
      <c r="D550291" s="41"/>
    </row>
    <row r="550512" spans="4:4" x14ac:dyDescent="0.25">
      <c r="D550512" s="41"/>
    </row>
    <row r="550733" spans="4:4" x14ac:dyDescent="0.25">
      <c r="D550733" s="41"/>
    </row>
    <row r="550954" spans="4:4" x14ac:dyDescent="0.25">
      <c r="D550954" s="41"/>
    </row>
    <row r="551175" spans="4:4" x14ac:dyDescent="0.25">
      <c r="D551175" s="41"/>
    </row>
    <row r="551396" spans="4:4" x14ac:dyDescent="0.25">
      <c r="D551396" s="41"/>
    </row>
    <row r="551617" spans="4:4" x14ac:dyDescent="0.25">
      <c r="D551617" s="41"/>
    </row>
    <row r="551838" spans="4:4" x14ac:dyDescent="0.25">
      <c r="D551838" s="41"/>
    </row>
    <row r="552059" spans="4:4" x14ac:dyDescent="0.25">
      <c r="D552059" s="41"/>
    </row>
    <row r="552280" spans="4:4" x14ac:dyDescent="0.25">
      <c r="D552280" s="41"/>
    </row>
    <row r="552501" spans="4:4" x14ac:dyDescent="0.25">
      <c r="D552501" s="41"/>
    </row>
    <row r="552722" spans="4:4" x14ac:dyDescent="0.25">
      <c r="D552722" s="41"/>
    </row>
    <row r="552943" spans="4:4" x14ac:dyDescent="0.25">
      <c r="D552943" s="41"/>
    </row>
    <row r="553164" spans="4:4" x14ac:dyDescent="0.25">
      <c r="D553164" s="41"/>
    </row>
    <row r="553385" spans="4:4" x14ac:dyDescent="0.25">
      <c r="D553385" s="41"/>
    </row>
    <row r="553606" spans="4:4" x14ac:dyDescent="0.25">
      <c r="D553606" s="41"/>
    </row>
    <row r="553827" spans="4:4" x14ac:dyDescent="0.25">
      <c r="D553827" s="41"/>
    </row>
    <row r="554048" spans="4:4" x14ac:dyDescent="0.25">
      <c r="D554048" s="41"/>
    </row>
    <row r="554269" spans="4:4" x14ac:dyDescent="0.25">
      <c r="D554269" s="41"/>
    </row>
    <row r="554490" spans="4:4" x14ac:dyDescent="0.25">
      <c r="D554490" s="41"/>
    </row>
    <row r="554711" spans="4:4" x14ac:dyDescent="0.25">
      <c r="D554711" s="41"/>
    </row>
    <row r="554932" spans="4:4" x14ac:dyDescent="0.25">
      <c r="D554932" s="41"/>
    </row>
    <row r="555153" spans="4:4" x14ac:dyDescent="0.25">
      <c r="D555153" s="41"/>
    </row>
    <row r="555374" spans="4:4" x14ac:dyDescent="0.25">
      <c r="D555374" s="41"/>
    </row>
    <row r="555595" spans="4:4" x14ac:dyDescent="0.25">
      <c r="D555595" s="41"/>
    </row>
    <row r="555816" spans="4:4" x14ac:dyDescent="0.25">
      <c r="D555816" s="41"/>
    </row>
    <row r="556037" spans="4:4" x14ac:dyDescent="0.25">
      <c r="D556037" s="41"/>
    </row>
    <row r="556258" spans="4:4" x14ac:dyDescent="0.25">
      <c r="D556258" s="41"/>
    </row>
    <row r="556479" spans="4:4" x14ac:dyDescent="0.25">
      <c r="D556479" s="41"/>
    </row>
    <row r="556700" spans="4:4" x14ac:dyDescent="0.25">
      <c r="D556700" s="41"/>
    </row>
    <row r="556921" spans="4:4" x14ac:dyDescent="0.25">
      <c r="D556921" s="41"/>
    </row>
    <row r="557142" spans="4:4" x14ac:dyDescent="0.25">
      <c r="D557142" s="41"/>
    </row>
    <row r="557363" spans="4:4" x14ac:dyDescent="0.25">
      <c r="D557363" s="41"/>
    </row>
    <row r="557584" spans="4:4" x14ac:dyDescent="0.25">
      <c r="D557584" s="41"/>
    </row>
    <row r="557805" spans="4:4" x14ac:dyDescent="0.25">
      <c r="D557805" s="41"/>
    </row>
    <row r="558026" spans="4:4" x14ac:dyDescent="0.25">
      <c r="D558026" s="41"/>
    </row>
    <row r="558247" spans="4:4" x14ac:dyDescent="0.25">
      <c r="D558247" s="41"/>
    </row>
    <row r="558468" spans="4:4" x14ac:dyDescent="0.25">
      <c r="D558468" s="41"/>
    </row>
    <row r="558689" spans="4:4" x14ac:dyDescent="0.25">
      <c r="D558689" s="41"/>
    </row>
    <row r="558910" spans="4:4" x14ac:dyDescent="0.25">
      <c r="D558910" s="41"/>
    </row>
    <row r="559131" spans="4:4" x14ac:dyDescent="0.25">
      <c r="D559131" s="41"/>
    </row>
    <row r="559352" spans="4:4" x14ac:dyDescent="0.25">
      <c r="D559352" s="41"/>
    </row>
    <row r="559573" spans="4:4" x14ac:dyDescent="0.25">
      <c r="D559573" s="41"/>
    </row>
    <row r="559794" spans="4:4" x14ac:dyDescent="0.25">
      <c r="D559794" s="41"/>
    </row>
    <row r="560015" spans="4:4" x14ac:dyDescent="0.25">
      <c r="D560015" s="41"/>
    </row>
    <row r="560236" spans="4:4" x14ac:dyDescent="0.25">
      <c r="D560236" s="41"/>
    </row>
    <row r="560457" spans="4:4" x14ac:dyDescent="0.25">
      <c r="D560457" s="41"/>
    </row>
    <row r="560678" spans="4:4" x14ac:dyDescent="0.25">
      <c r="D560678" s="41"/>
    </row>
    <row r="560899" spans="4:4" x14ac:dyDescent="0.25">
      <c r="D560899" s="41"/>
    </row>
    <row r="561120" spans="4:4" x14ac:dyDescent="0.25">
      <c r="D561120" s="41"/>
    </row>
    <row r="561341" spans="4:4" x14ac:dyDescent="0.25">
      <c r="D561341" s="41"/>
    </row>
    <row r="561562" spans="4:4" x14ac:dyDescent="0.25">
      <c r="D561562" s="41"/>
    </row>
    <row r="561783" spans="4:4" x14ac:dyDescent="0.25">
      <c r="D561783" s="41"/>
    </row>
    <row r="562004" spans="4:4" x14ac:dyDescent="0.25">
      <c r="D562004" s="41"/>
    </row>
    <row r="562225" spans="4:4" x14ac:dyDescent="0.25">
      <c r="D562225" s="41"/>
    </row>
    <row r="562446" spans="4:4" x14ac:dyDescent="0.25">
      <c r="D562446" s="41"/>
    </row>
    <row r="562667" spans="4:4" x14ac:dyDescent="0.25">
      <c r="D562667" s="41"/>
    </row>
    <row r="562888" spans="4:4" x14ac:dyDescent="0.25">
      <c r="D562888" s="41"/>
    </row>
    <row r="563109" spans="4:4" x14ac:dyDescent="0.25">
      <c r="D563109" s="41"/>
    </row>
    <row r="563330" spans="4:4" x14ac:dyDescent="0.25">
      <c r="D563330" s="41"/>
    </row>
    <row r="563551" spans="4:4" x14ac:dyDescent="0.25">
      <c r="D563551" s="41"/>
    </row>
    <row r="563772" spans="4:4" x14ac:dyDescent="0.25">
      <c r="D563772" s="41"/>
    </row>
    <row r="563993" spans="4:4" x14ac:dyDescent="0.25">
      <c r="D563993" s="41"/>
    </row>
    <row r="564214" spans="4:4" x14ac:dyDescent="0.25">
      <c r="D564214" s="41"/>
    </row>
    <row r="564435" spans="4:4" x14ac:dyDescent="0.25">
      <c r="D564435" s="41"/>
    </row>
    <row r="564656" spans="4:4" x14ac:dyDescent="0.25">
      <c r="D564656" s="41"/>
    </row>
    <row r="564877" spans="4:4" x14ac:dyDescent="0.25">
      <c r="D564877" s="41"/>
    </row>
    <row r="565098" spans="4:4" x14ac:dyDescent="0.25">
      <c r="D565098" s="41"/>
    </row>
    <row r="565319" spans="4:4" x14ac:dyDescent="0.25">
      <c r="D565319" s="41"/>
    </row>
    <row r="565540" spans="4:4" x14ac:dyDescent="0.25">
      <c r="D565540" s="41"/>
    </row>
    <row r="565761" spans="4:4" x14ac:dyDescent="0.25">
      <c r="D565761" s="41"/>
    </row>
    <row r="565982" spans="4:4" x14ac:dyDescent="0.25">
      <c r="D565982" s="41"/>
    </row>
    <row r="566203" spans="4:4" x14ac:dyDescent="0.25">
      <c r="D566203" s="41"/>
    </row>
    <row r="566424" spans="4:4" x14ac:dyDescent="0.25">
      <c r="D566424" s="41"/>
    </row>
    <row r="566645" spans="4:4" x14ac:dyDescent="0.25">
      <c r="D566645" s="41"/>
    </row>
    <row r="566866" spans="4:4" x14ac:dyDescent="0.25">
      <c r="D566866" s="41"/>
    </row>
    <row r="567087" spans="4:4" x14ac:dyDescent="0.25">
      <c r="D567087" s="41"/>
    </row>
    <row r="567308" spans="4:4" x14ac:dyDescent="0.25">
      <c r="D567308" s="41"/>
    </row>
    <row r="567529" spans="4:4" x14ac:dyDescent="0.25">
      <c r="D567529" s="41"/>
    </row>
    <row r="567750" spans="4:4" x14ac:dyDescent="0.25">
      <c r="D567750" s="41"/>
    </row>
    <row r="567971" spans="4:4" x14ac:dyDescent="0.25">
      <c r="D567971" s="41"/>
    </row>
    <row r="568192" spans="4:4" x14ac:dyDescent="0.25">
      <c r="D568192" s="41"/>
    </row>
    <row r="568413" spans="4:4" x14ac:dyDescent="0.25">
      <c r="D568413" s="41"/>
    </row>
    <row r="568634" spans="4:4" x14ac:dyDescent="0.25">
      <c r="D568634" s="41"/>
    </row>
    <row r="568855" spans="4:4" x14ac:dyDescent="0.25">
      <c r="D568855" s="41"/>
    </row>
    <row r="569076" spans="4:4" x14ac:dyDescent="0.25">
      <c r="D569076" s="41"/>
    </row>
    <row r="569297" spans="4:4" x14ac:dyDescent="0.25">
      <c r="D569297" s="41"/>
    </row>
    <row r="569518" spans="4:4" x14ac:dyDescent="0.25">
      <c r="D569518" s="41"/>
    </row>
    <row r="569739" spans="4:4" x14ac:dyDescent="0.25">
      <c r="D569739" s="41"/>
    </row>
    <row r="569960" spans="4:4" x14ac:dyDescent="0.25">
      <c r="D569960" s="41"/>
    </row>
    <row r="570181" spans="4:4" x14ac:dyDescent="0.25">
      <c r="D570181" s="41"/>
    </row>
    <row r="570402" spans="4:4" x14ac:dyDescent="0.25">
      <c r="D570402" s="41"/>
    </row>
    <row r="570623" spans="4:4" x14ac:dyDescent="0.25">
      <c r="D570623" s="41"/>
    </row>
    <row r="570844" spans="4:4" x14ac:dyDescent="0.25">
      <c r="D570844" s="41"/>
    </row>
    <row r="571065" spans="4:4" x14ac:dyDescent="0.25">
      <c r="D571065" s="41"/>
    </row>
    <row r="571286" spans="4:4" x14ac:dyDescent="0.25">
      <c r="D571286" s="41"/>
    </row>
    <row r="571507" spans="4:4" x14ac:dyDescent="0.25">
      <c r="D571507" s="41"/>
    </row>
    <row r="571728" spans="4:4" x14ac:dyDescent="0.25">
      <c r="D571728" s="41"/>
    </row>
    <row r="571949" spans="4:4" x14ac:dyDescent="0.25">
      <c r="D571949" s="41"/>
    </row>
    <row r="572170" spans="4:4" x14ac:dyDescent="0.25">
      <c r="D572170" s="41"/>
    </row>
    <row r="572391" spans="4:4" x14ac:dyDescent="0.25">
      <c r="D572391" s="41"/>
    </row>
    <row r="572612" spans="4:4" x14ac:dyDescent="0.25">
      <c r="D572612" s="41"/>
    </row>
    <row r="572833" spans="4:4" x14ac:dyDescent="0.25">
      <c r="D572833" s="41"/>
    </row>
    <row r="573054" spans="4:4" x14ac:dyDescent="0.25">
      <c r="D573054" s="41"/>
    </row>
    <row r="573275" spans="4:4" x14ac:dyDescent="0.25">
      <c r="D573275" s="41"/>
    </row>
    <row r="573496" spans="4:4" x14ac:dyDescent="0.25">
      <c r="D573496" s="41"/>
    </row>
    <row r="573717" spans="4:4" x14ac:dyDescent="0.25">
      <c r="D573717" s="41"/>
    </row>
    <row r="573938" spans="4:4" x14ac:dyDescent="0.25">
      <c r="D573938" s="41"/>
    </row>
    <row r="574159" spans="4:4" x14ac:dyDescent="0.25">
      <c r="D574159" s="41"/>
    </row>
    <row r="574380" spans="4:4" x14ac:dyDescent="0.25">
      <c r="D574380" s="41"/>
    </row>
    <row r="574601" spans="4:4" x14ac:dyDescent="0.25">
      <c r="D574601" s="41"/>
    </row>
    <row r="574822" spans="4:4" x14ac:dyDescent="0.25">
      <c r="D574822" s="41"/>
    </row>
    <row r="575043" spans="4:4" x14ac:dyDescent="0.25">
      <c r="D575043" s="41"/>
    </row>
    <row r="575264" spans="4:4" x14ac:dyDescent="0.25">
      <c r="D575264" s="41"/>
    </row>
    <row r="575485" spans="4:4" x14ac:dyDescent="0.25">
      <c r="D575485" s="41"/>
    </row>
    <row r="575706" spans="4:4" x14ac:dyDescent="0.25">
      <c r="D575706" s="41"/>
    </row>
    <row r="575927" spans="4:4" x14ac:dyDescent="0.25">
      <c r="D575927" s="41"/>
    </row>
    <row r="576148" spans="4:4" x14ac:dyDescent="0.25">
      <c r="D576148" s="41"/>
    </row>
    <row r="576369" spans="4:4" x14ac:dyDescent="0.25">
      <c r="D576369" s="41"/>
    </row>
    <row r="576590" spans="4:4" x14ac:dyDescent="0.25">
      <c r="D576590" s="41"/>
    </row>
    <row r="576811" spans="4:4" x14ac:dyDescent="0.25">
      <c r="D576811" s="41"/>
    </row>
    <row r="577032" spans="4:4" x14ac:dyDescent="0.25">
      <c r="D577032" s="41"/>
    </row>
    <row r="577253" spans="4:4" x14ac:dyDescent="0.25">
      <c r="D577253" s="41"/>
    </row>
    <row r="577474" spans="4:4" x14ac:dyDescent="0.25">
      <c r="D577474" s="41"/>
    </row>
    <row r="577695" spans="4:4" x14ac:dyDescent="0.25">
      <c r="D577695" s="41"/>
    </row>
    <row r="577916" spans="4:4" x14ac:dyDescent="0.25">
      <c r="D577916" s="41"/>
    </row>
    <row r="578137" spans="4:4" x14ac:dyDescent="0.25">
      <c r="D578137" s="41"/>
    </row>
    <row r="578358" spans="4:4" x14ac:dyDescent="0.25">
      <c r="D578358" s="41"/>
    </row>
    <row r="578579" spans="4:4" x14ac:dyDescent="0.25">
      <c r="D578579" s="41"/>
    </row>
    <row r="578800" spans="4:4" x14ac:dyDescent="0.25">
      <c r="D578800" s="41"/>
    </row>
    <row r="579021" spans="4:4" x14ac:dyDescent="0.25">
      <c r="D579021" s="41"/>
    </row>
    <row r="579242" spans="4:4" x14ac:dyDescent="0.25">
      <c r="D579242" s="41"/>
    </row>
    <row r="579463" spans="4:4" x14ac:dyDescent="0.25">
      <c r="D579463" s="41"/>
    </row>
    <row r="579684" spans="4:4" x14ac:dyDescent="0.25">
      <c r="D579684" s="41"/>
    </row>
    <row r="579905" spans="4:4" x14ac:dyDescent="0.25">
      <c r="D579905" s="41"/>
    </row>
    <row r="580126" spans="4:4" x14ac:dyDescent="0.25">
      <c r="D580126" s="41"/>
    </row>
    <row r="580347" spans="4:4" x14ac:dyDescent="0.25">
      <c r="D580347" s="41"/>
    </row>
    <row r="580568" spans="4:4" x14ac:dyDescent="0.25">
      <c r="D580568" s="41"/>
    </row>
    <row r="580789" spans="4:4" x14ac:dyDescent="0.25">
      <c r="D580789" s="41"/>
    </row>
    <row r="581010" spans="4:4" x14ac:dyDescent="0.25">
      <c r="D581010" s="41"/>
    </row>
    <row r="581231" spans="4:4" x14ac:dyDescent="0.25">
      <c r="D581231" s="41"/>
    </row>
    <row r="581452" spans="4:4" x14ac:dyDescent="0.25">
      <c r="D581452" s="41"/>
    </row>
    <row r="581673" spans="4:4" x14ac:dyDescent="0.25">
      <c r="D581673" s="41"/>
    </row>
    <row r="581894" spans="4:4" x14ac:dyDescent="0.25">
      <c r="D581894" s="41"/>
    </row>
    <row r="582115" spans="4:4" x14ac:dyDescent="0.25">
      <c r="D582115" s="41"/>
    </row>
    <row r="582336" spans="4:4" x14ac:dyDescent="0.25">
      <c r="D582336" s="41"/>
    </row>
    <row r="582557" spans="4:4" x14ac:dyDescent="0.25">
      <c r="D582557" s="41"/>
    </row>
    <row r="582778" spans="4:4" x14ac:dyDescent="0.25">
      <c r="D582778" s="41"/>
    </row>
    <row r="582999" spans="4:4" x14ac:dyDescent="0.25">
      <c r="D582999" s="41"/>
    </row>
    <row r="583220" spans="4:4" x14ac:dyDescent="0.25">
      <c r="D583220" s="41"/>
    </row>
    <row r="583441" spans="4:4" x14ac:dyDescent="0.25">
      <c r="D583441" s="41"/>
    </row>
    <row r="583662" spans="4:4" x14ac:dyDescent="0.25">
      <c r="D583662" s="41"/>
    </row>
    <row r="583883" spans="4:4" x14ac:dyDescent="0.25">
      <c r="D583883" s="41"/>
    </row>
    <row r="584104" spans="4:4" x14ac:dyDescent="0.25">
      <c r="D584104" s="41"/>
    </row>
    <row r="584325" spans="4:4" x14ac:dyDescent="0.25">
      <c r="D584325" s="41"/>
    </row>
    <row r="584546" spans="4:4" x14ac:dyDescent="0.25">
      <c r="D584546" s="41"/>
    </row>
    <row r="584767" spans="4:4" x14ac:dyDescent="0.25">
      <c r="D584767" s="41"/>
    </row>
    <row r="584988" spans="4:4" x14ac:dyDescent="0.25">
      <c r="D584988" s="41"/>
    </row>
    <row r="585209" spans="4:4" x14ac:dyDescent="0.25">
      <c r="D585209" s="41"/>
    </row>
    <row r="585430" spans="4:4" x14ac:dyDescent="0.25">
      <c r="D585430" s="41"/>
    </row>
    <row r="585651" spans="4:4" x14ac:dyDescent="0.25">
      <c r="D585651" s="41"/>
    </row>
    <row r="585872" spans="4:4" x14ac:dyDescent="0.25">
      <c r="D585872" s="41"/>
    </row>
    <row r="586093" spans="4:4" x14ac:dyDescent="0.25">
      <c r="D586093" s="41"/>
    </row>
    <row r="586314" spans="4:4" x14ac:dyDescent="0.25">
      <c r="D586314" s="41"/>
    </row>
    <row r="586535" spans="4:4" x14ac:dyDescent="0.25">
      <c r="D586535" s="41"/>
    </row>
    <row r="586756" spans="4:4" x14ac:dyDescent="0.25">
      <c r="D586756" s="41"/>
    </row>
    <row r="586977" spans="4:4" x14ac:dyDescent="0.25">
      <c r="D586977" s="41"/>
    </row>
    <row r="587198" spans="4:4" x14ac:dyDescent="0.25">
      <c r="D587198" s="41"/>
    </row>
    <row r="587419" spans="4:4" x14ac:dyDescent="0.25">
      <c r="D587419" s="41"/>
    </row>
    <row r="587640" spans="4:4" x14ac:dyDescent="0.25">
      <c r="D587640" s="41"/>
    </row>
    <row r="587861" spans="4:4" x14ac:dyDescent="0.25">
      <c r="D587861" s="41"/>
    </row>
    <row r="588082" spans="4:4" x14ac:dyDescent="0.25">
      <c r="D588082" s="41"/>
    </row>
    <row r="588303" spans="4:4" x14ac:dyDescent="0.25">
      <c r="D588303" s="41"/>
    </row>
    <row r="588524" spans="4:4" x14ac:dyDescent="0.25">
      <c r="D588524" s="41"/>
    </row>
    <row r="588745" spans="4:4" x14ac:dyDescent="0.25">
      <c r="D588745" s="41"/>
    </row>
    <row r="588966" spans="4:4" x14ac:dyDescent="0.25">
      <c r="D588966" s="41"/>
    </row>
    <row r="589187" spans="4:4" x14ac:dyDescent="0.25">
      <c r="D589187" s="41"/>
    </row>
    <row r="589408" spans="4:4" x14ac:dyDescent="0.25">
      <c r="D589408" s="41"/>
    </row>
    <row r="589629" spans="4:4" x14ac:dyDescent="0.25">
      <c r="D589629" s="41"/>
    </row>
    <row r="589850" spans="4:4" x14ac:dyDescent="0.25">
      <c r="D589850" s="41"/>
    </row>
    <row r="590071" spans="4:4" x14ac:dyDescent="0.25">
      <c r="D590071" s="41"/>
    </row>
    <row r="590292" spans="4:4" x14ac:dyDescent="0.25">
      <c r="D590292" s="41"/>
    </row>
    <row r="590513" spans="4:4" x14ac:dyDescent="0.25">
      <c r="D590513" s="41"/>
    </row>
    <row r="590734" spans="4:4" x14ac:dyDescent="0.25">
      <c r="D590734" s="41"/>
    </row>
    <row r="590955" spans="4:4" x14ac:dyDescent="0.25">
      <c r="D590955" s="41"/>
    </row>
    <row r="591176" spans="4:4" x14ac:dyDescent="0.25">
      <c r="D591176" s="41"/>
    </row>
    <row r="591397" spans="4:4" x14ac:dyDescent="0.25">
      <c r="D591397" s="41"/>
    </row>
    <row r="591618" spans="4:4" x14ac:dyDescent="0.25">
      <c r="D591618" s="41"/>
    </row>
    <row r="591839" spans="4:4" x14ac:dyDescent="0.25">
      <c r="D591839" s="41"/>
    </row>
    <row r="592060" spans="4:4" x14ac:dyDescent="0.25">
      <c r="D592060" s="41"/>
    </row>
    <row r="592281" spans="4:4" x14ac:dyDescent="0.25">
      <c r="D592281" s="41"/>
    </row>
    <row r="592502" spans="4:4" x14ac:dyDescent="0.25">
      <c r="D592502" s="41"/>
    </row>
    <row r="592723" spans="4:4" x14ac:dyDescent="0.25">
      <c r="D592723" s="41"/>
    </row>
    <row r="592944" spans="4:4" x14ac:dyDescent="0.25">
      <c r="D592944" s="41"/>
    </row>
    <row r="593165" spans="4:4" x14ac:dyDescent="0.25">
      <c r="D593165" s="41"/>
    </row>
    <row r="593386" spans="4:4" x14ac:dyDescent="0.25">
      <c r="D593386" s="41"/>
    </row>
    <row r="593607" spans="4:4" x14ac:dyDescent="0.25">
      <c r="D593607" s="41"/>
    </row>
    <row r="593828" spans="4:4" x14ac:dyDescent="0.25">
      <c r="D593828" s="41"/>
    </row>
    <row r="594049" spans="4:4" x14ac:dyDescent="0.25">
      <c r="D594049" s="41"/>
    </row>
    <row r="594270" spans="4:4" x14ac:dyDescent="0.25">
      <c r="D594270" s="41"/>
    </row>
    <row r="594491" spans="4:4" x14ac:dyDescent="0.25">
      <c r="D594491" s="41"/>
    </row>
    <row r="594712" spans="4:4" x14ac:dyDescent="0.25">
      <c r="D594712" s="41"/>
    </row>
    <row r="594933" spans="4:4" x14ac:dyDescent="0.25">
      <c r="D594933" s="41"/>
    </row>
    <row r="595154" spans="4:4" x14ac:dyDescent="0.25">
      <c r="D595154" s="41"/>
    </row>
    <row r="595375" spans="4:4" x14ac:dyDescent="0.25">
      <c r="D595375" s="41"/>
    </row>
    <row r="595596" spans="4:4" x14ac:dyDescent="0.25">
      <c r="D595596" s="41"/>
    </row>
    <row r="595817" spans="4:4" x14ac:dyDescent="0.25">
      <c r="D595817" s="41"/>
    </row>
    <row r="596038" spans="4:4" x14ac:dyDescent="0.25">
      <c r="D596038" s="41"/>
    </row>
    <row r="596259" spans="4:4" x14ac:dyDescent="0.25">
      <c r="D596259" s="41"/>
    </row>
    <row r="596480" spans="4:4" x14ac:dyDescent="0.25">
      <c r="D596480" s="41"/>
    </row>
    <row r="596701" spans="4:4" x14ac:dyDescent="0.25">
      <c r="D596701" s="41"/>
    </row>
    <row r="596922" spans="4:4" x14ac:dyDescent="0.25">
      <c r="D596922" s="41"/>
    </row>
    <row r="597143" spans="4:4" x14ac:dyDescent="0.25">
      <c r="D597143" s="41"/>
    </row>
    <row r="597364" spans="4:4" x14ac:dyDescent="0.25">
      <c r="D597364" s="41"/>
    </row>
    <row r="597585" spans="4:4" x14ac:dyDescent="0.25">
      <c r="D597585" s="41"/>
    </row>
    <row r="597806" spans="4:4" x14ac:dyDescent="0.25">
      <c r="D597806" s="41"/>
    </row>
    <row r="598027" spans="4:4" x14ac:dyDescent="0.25">
      <c r="D598027" s="41"/>
    </row>
    <row r="598248" spans="4:4" x14ac:dyDescent="0.25">
      <c r="D598248" s="41"/>
    </row>
    <row r="598469" spans="4:4" x14ac:dyDescent="0.25">
      <c r="D598469" s="41"/>
    </row>
    <row r="598690" spans="4:4" x14ac:dyDescent="0.25">
      <c r="D598690" s="41"/>
    </row>
    <row r="598911" spans="4:4" x14ac:dyDescent="0.25">
      <c r="D598911" s="41"/>
    </row>
    <row r="599132" spans="4:4" x14ac:dyDescent="0.25">
      <c r="D599132" s="41"/>
    </row>
    <row r="599353" spans="4:4" x14ac:dyDescent="0.25">
      <c r="D599353" s="41"/>
    </row>
    <row r="599574" spans="4:4" x14ac:dyDescent="0.25">
      <c r="D599574" s="41"/>
    </row>
    <row r="599795" spans="4:4" x14ac:dyDescent="0.25">
      <c r="D599795" s="41"/>
    </row>
    <row r="600016" spans="4:4" x14ac:dyDescent="0.25">
      <c r="D600016" s="41"/>
    </row>
    <row r="600237" spans="4:4" x14ac:dyDescent="0.25">
      <c r="D600237" s="41"/>
    </row>
    <row r="600458" spans="4:4" x14ac:dyDescent="0.25">
      <c r="D600458" s="41"/>
    </row>
    <row r="600679" spans="4:4" x14ac:dyDescent="0.25">
      <c r="D600679" s="41"/>
    </row>
    <row r="600900" spans="4:4" x14ac:dyDescent="0.25">
      <c r="D600900" s="41"/>
    </row>
    <row r="601121" spans="4:4" x14ac:dyDescent="0.25">
      <c r="D601121" s="41"/>
    </row>
    <row r="601342" spans="4:4" x14ac:dyDescent="0.25">
      <c r="D601342" s="41"/>
    </row>
    <row r="601563" spans="4:4" x14ac:dyDescent="0.25">
      <c r="D601563" s="41"/>
    </row>
    <row r="601784" spans="4:4" x14ac:dyDescent="0.25">
      <c r="D601784" s="41"/>
    </row>
    <row r="602005" spans="4:4" x14ac:dyDescent="0.25">
      <c r="D602005" s="41"/>
    </row>
    <row r="602226" spans="4:4" x14ac:dyDescent="0.25">
      <c r="D602226" s="41"/>
    </row>
    <row r="602447" spans="4:4" x14ac:dyDescent="0.25">
      <c r="D602447" s="41"/>
    </row>
    <row r="602668" spans="4:4" x14ac:dyDescent="0.25">
      <c r="D602668" s="41"/>
    </row>
    <row r="602889" spans="4:4" x14ac:dyDescent="0.25">
      <c r="D602889" s="41"/>
    </row>
    <row r="603110" spans="4:4" x14ac:dyDescent="0.25">
      <c r="D603110" s="41"/>
    </row>
    <row r="603331" spans="4:4" x14ac:dyDescent="0.25">
      <c r="D603331" s="41"/>
    </row>
    <row r="603552" spans="4:4" x14ac:dyDescent="0.25">
      <c r="D603552" s="41"/>
    </row>
    <row r="603773" spans="4:4" x14ac:dyDescent="0.25">
      <c r="D603773" s="41"/>
    </row>
    <row r="603994" spans="4:4" x14ac:dyDescent="0.25">
      <c r="D603994" s="41"/>
    </row>
    <row r="604215" spans="4:4" x14ac:dyDescent="0.25">
      <c r="D604215" s="41"/>
    </row>
    <row r="604436" spans="4:4" x14ac:dyDescent="0.25">
      <c r="D604436" s="41"/>
    </row>
    <row r="604657" spans="4:4" x14ac:dyDescent="0.25">
      <c r="D604657" s="41"/>
    </row>
    <row r="604878" spans="4:4" x14ac:dyDescent="0.25">
      <c r="D604878" s="41"/>
    </row>
    <row r="605099" spans="4:4" x14ac:dyDescent="0.25">
      <c r="D605099" s="41"/>
    </row>
    <row r="605320" spans="4:4" x14ac:dyDescent="0.25">
      <c r="D605320" s="41"/>
    </row>
    <row r="605541" spans="4:4" x14ac:dyDescent="0.25">
      <c r="D605541" s="41"/>
    </row>
    <row r="605762" spans="4:4" x14ac:dyDescent="0.25">
      <c r="D605762" s="41"/>
    </row>
    <row r="605983" spans="4:4" x14ac:dyDescent="0.25">
      <c r="D605983" s="41"/>
    </row>
    <row r="606204" spans="4:4" x14ac:dyDescent="0.25">
      <c r="D606204" s="41"/>
    </row>
    <row r="606425" spans="4:4" x14ac:dyDescent="0.25">
      <c r="D606425" s="41"/>
    </row>
    <row r="606646" spans="4:4" x14ac:dyDescent="0.25">
      <c r="D606646" s="41"/>
    </row>
    <row r="606867" spans="4:4" x14ac:dyDescent="0.25">
      <c r="D606867" s="41"/>
    </row>
    <row r="607088" spans="4:4" x14ac:dyDescent="0.25">
      <c r="D607088" s="41"/>
    </row>
    <row r="607309" spans="4:4" x14ac:dyDescent="0.25">
      <c r="D607309" s="41"/>
    </row>
    <row r="607530" spans="4:4" x14ac:dyDescent="0.25">
      <c r="D607530" s="41"/>
    </row>
    <row r="607751" spans="4:4" x14ac:dyDescent="0.25">
      <c r="D607751" s="41"/>
    </row>
    <row r="607972" spans="4:4" x14ac:dyDescent="0.25">
      <c r="D607972" s="41"/>
    </row>
    <row r="608193" spans="4:4" x14ac:dyDescent="0.25">
      <c r="D608193" s="41"/>
    </row>
    <row r="608414" spans="4:4" x14ac:dyDescent="0.25">
      <c r="D608414" s="41"/>
    </row>
    <row r="608635" spans="4:4" x14ac:dyDescent="0.25">
      <c r="D608635" s="41"/>
    </row>
    <row r="608856" spans="4:4" x14ac:dyDescent="0.25">
      <c r="D608856" s="41"/>
    </row>
    <row r="609077" spans="4:4" x14ac:dyDescent="0.25">
      <c r="D609077" s="41"/>
    </row>
    <row r="609298" spans="4:4" x14ac:dyDescent="0.25">
      <c r="D609298" s="41"/>
    </row>
    <row r="609519" spans="4:4" x14ac:dyDescent="0.25">
      <c r="D609519" s="41"/>
    </row>
    <row r="609740" spans="4:4" x14ac:dyDescent="0.25">
      <c r="D609740" s="41"/>
    </row>
    <row r="609961" spans="4:4" x14ac:dyDescent="0.25">
      <c r="D609961" s="41"/>
    </row>
    <row r="610182" spans="4:4" x14ac:dyDescent="0.25">
      <c r="D610182" s="41"/>
    </row>
    <row r="610403" spans="4:4" x14ac:dyDescent="0.25">
      <c r="D610403" s="41"/>
    </row>
    <row r="610624" spans="4:4" x14ac:dyDescent="0.25">
      <c r="D610624" s="41"/>
    </row>
    <row r="610845" spans="4:4" x14ac:dyDescent="0.25">
      <c r="D610845" s="41"/>
    </row>
    <row r="611066" spans="4:4" x14ac:dyDescent="0.25">
      <c r="D611066" s="41"/>
    </row>
    <row r="611287" spans="4:4" x14ac:dyDescent="0.25">
      <c r="D611287" s="41"/>
    </row>
    <row r="611508" spans="4:4" x14ac:dyDescent="0.25">
      <c r="D611508" s="41"/>
    </row>
    <row r="611729" spans="4:4" x14ac:dyDescent="0.25">
      <c r="D611729" s="41"/>
    </row>
    <row r="611950" spans="4:4" x14ac:dyDescent="0.25">
      <c r="D611950" s="41"/>
    </row>
    <row r="612171" spans="4:4" x14ac:dyDescent="0.25">
      <c r="D612171" s="41"/>
    </row>
    <row r="612392" spans="4:4" x14ac:dyDescent="0.25">
      <c r="D612392" s="41"/>
    </row>
    <row r="612613" spans="4:4" x14ac:dyDescent="0.25">
      <c r="D612613" s="41"/>
    </row>
    <row r="612834" spans="4:4" x14ac:dyDescent="0.25">
      <c r="D612834" s="41"/>
    </row>
    <row r="613055" spans="4:4" x14ac:dyDescent="0.25">
      <c r="D613055" s="41"/>
    </row>
    <row r="613276" spans="4:4" x14ac:dyDescent="0.25">
      <c r="D613276" s="41"/>
    </row>
    <row r="613497" spans="4:4" x14ac:dyDescent="0.25">
      <c r="D613497" s="41"/>
    </row>
    <row r="613718" spans="4:4" x14ac:dyDescent="0.25">
      <c r="D613718" s="41"/>
    </row>
    <row r="613939" spans="4:4" x14ac:dyDescent="0.25">
      <c r="D613939" s="41"/>
    </row>
    <row r="614160" spans="4:4" x14ac:dyDescent="0.25">
      <c r="D614160" s="41"/>
    </row>
    <row r="614381" spans="4:4" x14ac:dyDescent="0.25">
      <c r="D614381" s="41"/>
    </row>
    <row r="614602" spans="4:4" x14ac:dyDescent="0.25">
      <c r="D614602" s="41"/>
    </row>
    <row r="614823" spans="4:4" x14ac:dyDescent="0.25">
      <c r="D614823" s="41"/>
    </row>
    <row r="615044" spans="4:4" x14ac:dyDescent="0.25">
      <c r="D615044" s="41"/>
    </row>
    <row r="615265" spans="4:4" x14ac:dyDescent="0.25">
      <c r="D615265" s="41"/>
    </row>
    <row r="615486" spans="4:4" x14ac:dyDescent="0.25">
      <c r="D615486" s="41"/>
    </row>
    <row r="615707" spans="4:4" x14ac:dyDescent="0.25">
      <c r="D615707" s="41"/>
    </row>
    <row r="615928" spans="4:4" x14ac:dyDescent="0.25">
      <c r="D615928" s="41"/>
    </row>
    <row r="616149" spans="4:4" x14ac:dyDescent="0.25">
      <c r="D616149" s="41"/>
    </row>
    <row r="616370" spans="4:4" x14ac:dyDescent="0.25">
      <c r="D616370" s="41"/>
    </row>
    <row r="616591" spans="4:4" x14ac:dyDescent="0.25">
      <c r="D616591" s="41"/>
    </row>
    <row r="616812" spans="4:4" x14ac:dyDescent="0.25">
      <c r="D616812" s="41"/>
    </row>
    <row r="617033" spans="4:4" x14ac:dyDescent="0.25">
      <c r="D617033" s="41"/>
    </row>
    <row r="617254" spans="4:4" x14ac:dyDescent="0.25">
      <c r="D617254" s="41"/>
    </row>
    <row r="617475" spans="4:4" x14ac:dyDescent="0.25">
      <c r="D617475" s="41"/>
    </row>
    <row r="617696" spans="4:4" x14ac:dyDescent="0.25">
      <c r="D617696" s="41"/>
    </row>
    <row r="617917" spans="4:4" x14ac:dyDescent="0.25">
      <c r="D617917" s="41"/>
    </row>
    <row r="618138" spans="4:4" x14ac:dyDescent="0.25">
      <c r="D618138" s="41"/>
    </row>
    <row r="618359" spans="4:4" x14ac:dyDescent="0.25">
      <c r="D618359" s="41"/>
    </row>
    <row r="618580" spans="4:4" x14ac:dyDescent="0.25">
      <c r="D618580" s="41"/>
    </row>
    <row r="618801" spans="4:4" x14ac:dyDescent="0.25">
      <c r="D618801" s="41"/>
    </row>
    <row r="619022" spans="4:4" x14ac:dyDescent="0.25">
      <c r="D619022" s="41"/>
    </row>
    <row r="619243" spans="4:4" x14ac:dyDescent="0.25">
      <c r="D619243" s="41"/>
    </row>
    <row r="619464" spans="4:4" x14ac:dyDescent="0.25">
      <c r="D619464" s="41"/>
    </row>
    <row r="619685" spans="4:4" x14ac:dyDescent="0.25">
      <c r="D619685" s="41"/>
    </row>
    <row r="619906" spans="4:4" x14ac:dyDescent="0.25">
      <c r="D619906" s="41"/>
    </row>
    <row r="620127" spans="4:4" x14ac:dyDescent="0.25">
      <c r="D620127" s="41"/>
    </row>
    <row r="620348" spans="4:4" x14ac:dyDescent="0.25">
      <c r="D620348" s="41"/>
    </row>
    <row r="620569" spans="4:4" x14ac:dyDescent="0.25">
      <c r="D620569" s="41"/>
    </row>
    <row r="620790" spans="4:4" x14ac:dyDescent="0.25">
      <c r="D620790" s="41"/>
    </row>
    <row r="621011" spans="4:4" x14ac:dyDescent="0.25">
      <c r="D621011" s="41"/>
    </row>
    <row r="621232" spans="4:4" x14ac:dyDescent="0.25">
      <c r="D621232" s="41"/>
    </row>
    <row r="621453" spans="4:4" x14ac:dyDescent="0.25">
      <c r="D621453" s="41"/>
    </row>
    <row r="621674" spans="4:4" x14ac:dyDescent="0.25">
      <c r="D621674" s="41"/>
    </row>
    <row r="621895" spans="4:4" x14ac:dyDescent="0.25">
      <c r="D621895" s="41"/>
    </row>
    <row r="622116" spans="4:4" x14ac:dyDescent="0.25">
      <c r="D622116" s="41"/>
    </row>
    <row r="622337" spans="4:4" x14ac:dyDescent="0.25">
      <c r="D622337" s="41"/>
    </row>
    <row r="622558" spans="4:4" x14ac:dyDescent="0.25">
      <c r="D622558" s="41"/>
    </row>
    <row r="622779" spans="4:4" x14ac:dyDescent="0.25">
      <c r="D622779" s="41"/>
    </row>
    <row r="623000" spans="4:4" x14ac:dyDescent="0.25">
      <c r="D623000" s="41"/>
    </row>
    <row r="623221" spans="4:4" x14ac:dyDescent="0.25">
      <c r="D623221" s="41"/>
    </row>
    <row r="623442" spans="4:4" x14ac:dyDescent="0.25">
      <c r="D623442" s="41"/>
    </row>
    <row r="623663" spans="4:4" x14ac:dyDescent="0.25">
      <c r="D623663" s="41"/>
    </row>
    <row r="623884" spans="4:4" x14ac:dyDescent="0.25">
      <c r="D623884" s="41"/>
    </row>
    <row r="624105" spans="4:4" x14ac:dyDescent="0.25">
      <c r="D624105" s="41"/>
    </row>
    <row r="624326" spans="4:4" x14ac:dyDescent="0.25">
      <c r="D624326" s="41"/>
    </row>
    <row r="624547" spans="4:4" x14ac:dyDescent="0.25">
      <c r="D624547" s="41"/>
    </row>
    <row r="624768" spans="4:4" x14ac:dyDescent="0.25">
      <c r="D624768" s="41"/>
    </row>
    <row r="624989" spans="4:4" x14ac:dyDescent="0.25">
      <c r="D624989" s="41"/>
    </row>
    <row r="625210" spans="4:4" x14ac:dyDescent="0.25">
      <c r="D625210" s="41"/>
    </row>
    <row r="625431" spans="4:4" x14ac:dyDescent="0.25">
      <c r="D625431" s="41"/>
    </row>
    <row r="625652" spans="4:4" x14ac:dyDescent="0.25">
      <c r="D625652" s="41"/>
    </row>
    <row r="625873" spans="4:4" x14ac:dyDescent="0.25">
      <c r="D625873" s="41"/>
    </row>
    <row r="626094" spans="4:4" x14ac:dyDescent="0.25">
      <c r="D626094" s="41"/>
    </row>
    <row r="626315" spans="4:4" x14ac:dyDescent="0.25">
      <c r="D626315" s="41"/>
    </row>
    <row r="626536" spans="4:4" x14ac:dyDescent="0.25">
      <c r="D626536" s="41"/>
    </row>
    <row r="626757" spans="4:4" x14ac:dyDescent="0.25">
      <c r="D626757" s="41"/>
    </row>
    <row r="626978" spans="4:4" x14ac:dyDescent="0.25">
      <c r="D626978" s="41"/>
    </row>
    <row r="627199" spans="4:4" x14ac:dyDescent="0.25">
      <c r="D627199" s="41"/>
    </row>
    <row r="627420" spans="4:4" x14ac:dyDescent="0.25">
      <c r="D627420" s="41"/>
    </row>
    <row r="627641" spans="4:4" x14ac:dyDescent="0.25">
      <c r="D627641" s="41"/>
    </row>
    <row r="627862" spans="4:4" x14ac:dyDescent="0.25">
      <c r="D627862" s="41"/>
    </row>
    <row r="628083" spans="4:4" x14ac:dyDescent="0.25">
      <c r="D628083" s="41"/>
    </row>
    <row r="628304" spans="4:4" x14ac:dyDescent="0.25">
      <c r="D628304" s="41"/>
    </row>
    <row r="628525" spans="4:4" x14ac:dyDescent="0.25">
      <c r="D628525" s="41"/>
    </row>
    <row r="628746" spans="4:4" x14ac:dyDescent="0.25">
      <c r="D628746" s="41"/>
    </row>
    <row r="628967" spans="4:4" x14ac:dyDescent="0.25">
      <c r="D628967" s="41"/>
    </row>
    <row r="629188" spans="4:4" x14ac:dyDescent="0.25">
      <c r="D629188" s="41"/>
    </row>
    <row r="629409" spans="4:4" x14ac:dyDescent="0.25">
      <c r="D629409" s="41"/>
    </row>
    <row r="629630" spans="4:4" x14ac:dyDescent="0.25">
      <c r="D629630" s="41"/>
    </row>
    <row r="629851" spans="4:4" x14ac:dyDescent="0.25">
      <c r="D629851" s="41"/>
    </row>
    <row r="630072" spans="4:4" x14ac:dyDescent="0.25">
      <c r="D630072" s="41"/>
    </row>
    <row r="630293" spans="4:4" x14ac:dyDescent="0.25">
      <c r="D630293" s="41"/>
    </row>
    <row r="630514" spans="4:4" x14ac:dyDescent="0.25">
      <c r="D630514" s="41"/>
    </row>
    <row r="630735" spans="4:4" x14ac:dyDescent="0.25">
      <c r="D630735" s="41"/>
    </row>
    <row r="630956" spans="4:4" x14ac:dyDescent="0.25">
      <c r="D630956" s="41"/>
    </row>
    <row r="631177" spans="4:4" x14ac:dyDescent="0.25">
      <c r="D631177" s="41"/>
    </row>
    <row r="631398" spans="4:4" x14ac:dyDescent="0.25">
      <c r="D631398" s="41"/>
    </row>
    <row r="631619" spans="4:4" x14ac:dyDescent="0.25">
      <c r="D631619" s="41"/>
    </row>
    <row r="631840" spans="4:4" x14ac:dyDescent="0.25">
      <c r="D631840" s="41"/>
    </row>
    <row r="632061" spans="4:4" x14ac:dyDescent="0.25">
      <c r="D632061" s="41"/>
    </row>
    <row r="632282" spans="4:4" x14ac:dyDescent="0.25">
      <c r="D632282" s="41"/>
    </row>
    <row r="632503" spans="4:4" x14ac:dyDescent="0.25">
      <c r="D632503" s="41"/>
    </row>
    <row r="632724" spans="4:4" x14ac:dyDescent="0.25">
      <c r="D632724" s="41"/>
    </row>
    <row r="632945" spans="4:4" x14ac:dyDescent="0.25">
      <c r="D632945" s="41"/>
    </row>
    <row r="633166" spans="4:4" x14ac:dyDescent="0.25">
      <c r="D633166" s="41"/>
    </row>
    <row r="633387" spans="4:4" x14ac:dyDescent="0.25">
      <c r="D633387" s="41"/>
    </row>
    <row r="633608" spans="4:4" x14ac:dyDescent="0.25">
      <c r="D633608" s="41"/>
    </row>
    <row r="633829" spans="4:4" x14ac:dyDescent="0.25">
      <c r="D633829" s="41"/>
    </row>
    <row r="634050" spans="4:4" x14ac:dyDescent="0.25">
      <c r="D634050" s="41"/>
    </row>
    <row r="634271" spans="4:4" x14ac:dyDescent="0.25">
      <c r="D634271" s="41"/>
    </row>
    <row r="634492" spans="4:4" x14ac:dyDescent="0.25">
      <c r="D634492" s="41"/>
    </row>
    <row r="634713" spans="4:4" x14ac:dyDescent="0.25">
      <c r="D634713" s="41"/>
    </row>
    <row r="634934" spans="4:4" x14ac:dyDescent="0.25">
      <c r="D634934" s="41"/>
    </row>
    <row r="635155" spans="4:4" x14ac:dyDescent="0.25">
      <c r="D635155" s="41"/>
    </row>
    <row r="635376" spans="4:4" x14ac:dyDescent="0.25">
      <c r="D635376" s="41"/>
    </row>
    <row r="635597" spans="4:4" x14ac:dyDescent="0.25">
      <c r="D635597" s="41"/>
    </row>
    <row r="635818" spans="4:4" x14ac:dyDescent="0.25">
      <c r="D635818" s="41"/>
    </row>
    <row r="636039" spans="4:4" x14ac:dyDescent="0.25">
      <c r="D636039" s="41"/>
    </row>
    <row r="636260" spans="4:4" x14ac:dyDescent="0.25">
      <c r="D636260" s="41"/>
    </row>
    <row r="636481" spans="4:4" x14ac:dyDescent="0.25">
      <c r="D636481" s="41"/>
    </row>
    <row r="636702" spans="4:4" x14ac:dyDescent="0.25">
      <c r="D636702" s="41"/>
    </row>
    <row r="636923" spans="4:4" x14ac:dyDescent="0.25">
      <c r="D636923" s="41"/>
    </row>
    <row r="637144" spans="4:4" x14ac:dyDescent="0.25">
      <c r="D637144" s="41"/>
    </row>
    <row r="637365" spans="4:4" x14ac:dyDescent="0.25">
      <c r="D637365" s="41"/>
    </row>
    <row r="637586" spans="4:4" x14ac:dyDescent="0.25">
      <c r="D637586" s="41"/>
    </row>
    <row r="637807" spans="4:4" x14ac:dyDescent="0.25">
      <c r="D637807" s="41"/>
    </row>
    <row r="638028" spans="4:4" x14ac:dyDescent="0.25">
      <c r="D638028" s="41"/>
    </row>
    <row r="638249" spans="4:4" x14ac:dyDescent="0.25">
      <c r="D638249" s="41"/>
    </row>
    <row r="638470" spans="4:4" x14ac:dyDescent="0.25">
      <c r="D638470" s="41"/>
    </row>
    <row r="638691" spans="4:4" x14ac:dyDescent="0.25">
      <c r="D638691" s="41"/>
    </row>
    <row r="638912" spans="4:4" x14ac:dyDescent="0.25">
      <c r="D638912" s="41"/>
    </row>
    <row r="639133" spans="4:4" x14ac:dyDescent="0.25">
      <c r="D639133" s="41"/>
    </row>
    <row r="639354" spans="4:4" x14ac:dyDescent="0.25">
      <c r="D639354" s="41"/>
    </row>
    <row r="639575" spans="4:4" x14ac:dyDescent="0.25">
      <c r="D639575" s="41"/>
    </row>
    <row r="639796" spans="4:4" x14ac:dyDescent="0.25">
      <c r="D639796" s="41"/>
    </row>
    <row r="640017" spans="4:4" x14ac:dyDescent="0.25">
      <c r="D640017" s="41"/>
    </row>
    <row r="640238" spans="4:4" x14ac:dyDescent="0.25">
      <c r="D640238" s="41"/>
    </row>
    <row r="640459" spans="4:4" x14ac:dyDescent="0.25">
      <c r="D640459" s="41"/>
    </row>
    <row r="640680" spans="4:4" x14ac:dyDescent="0.25">
      <c r="D640680" s="41"/>
    </row>
    <row r="640901" spans="4:4" x14ac:dyDescent="0.25">
      <c r="D640901" s="41"/>
    </row>
    <row r="641122" spans="4:4" x14ac:dyDescent="0.25">
      <c r="D641122" s="41"/>
    </row>
    <row r="641343" spans="4:4" x14ac:dyDescent="0.25">
      <c r="D641343" s="41"/>
    </row>
    <row r="641564" spans="4:4" x14ac:dyDescent="0.25">
      <c r="D641564" s="41"/>
    </row>
    <row r="641785" spans="4:4" x14ac:dyDescent="0.25">
      <c r="D641785" s="41"/>
    </row>
    <row r="642006" spans="4:4" x14ac:dyDescent="0.25">
      <c r="D642006" s="41"/>
    </row>
    <row r="642227" spans="4:4" x14ac:dyDescent="0.25">
      <c r="D642227" s="41"/>
    </row>
    <row r="642448" spans="4:4" x14ac:dyDescent="0.25">
      <c r="D642448" s="41"/>
    </row>
    <row r="642669" spans="4:4" x14ac:dyDescent="0.25">
      <c r="D642669" s="41"/>
    </row>
    <row r="642890" spans="4:4" x14ac:dyDescent="0.25">
      <c r="D642890" s="41"/>
    </row>
    <row r="643111" spans="4:4" x14ac:dyDescent="0.25">
      <c r="D643111" s="41"/>
    </row>
    <row r="643332" spans="4:4" x14ac:dyDescent="0.25">
      <c r="D643332" s="41"/>
    </row>
    <row r="643553" spans="4:4" x14ac:dyDescent="0.25">
      <c r="D643553" s="41"/>
    </row>
    <row r="643774" spans="4:4" x14ac:dyDescent="0.25">
      <c r="D643774" s="41"/>
    </row>
    <row r="643995" spans="4:4" x14ac:dyDescent="0.25">
      <c r="D643995" s="41"/>
    </row>
    <row r="644216" spans="4:4" x14ac:dyDescent="0.25">
      <c r="D644216" s="41"/>
    </row>
    <row r="644437" spans="4:4" x14ac:dyDescent="0.25">
      <c r="D644437" s="41"/>
    </row>
    <row r="644658" spans="4:4" x14ac:dyDescent="0.25">
      <c r="D644658" s="41"/>
    </row>
    <row r="644879" spans="4:4" x14ac:dyDescent="0.25">
      <c r="D644879" s="41"/>
    </row>
    <row r="645100" spans="4:4" x14ac:dyDescent="0.25">
      <c r="D645100" s="41"/>
    </row>
    <row r="645321" spans="4:4" x14ac:dyDescent="0.25">
      <c r="D645321" s="41"/>
    </row>
    <row r="645542" spans="4:4" x14ac:dyDescent="0.25">
      <c r="D645542" s="41"/>
    </row>
    <row r="645763" spans="4:4" x14ac:dyDescent="0.25">
      <c r="D645763" s="41"/>
    </row>
    <row r="645984" spans="4:4" x14ac:dyDescent="0.25">
      <c r="D645984" s="41"/>
    </row>
    <row r="646205" spans="4:4" x14ac:dyDescent="0.25">
      <c r="D646205" s="41"/>
    </row>
    <row r="646426" spans="4:4" x14ac:dyDescent="0.25">
      <c r="D646426" s="41"/>
    </row>
    <row r="646647" spans="4:4" x14ac:dyDescent="0.25">
      <c r="D646647" s="41"/>
    </row>
    <row r="646868" spans="4:4" x14ac:dyDescent="0.25">
      <c r="D646868" s="41"/>
    </row>
    <row r="647089" spans="4:4" x14ac:dyDescent="0.25">
      <c r="D647089" s="41"/>
    </row>
    <row r="647310" spans="4:4" x14ac:dyDescent="0.25">
      <c r="D647310" s="41"/>
    </row>
    <row r="647531" spans="4:4" x14ac:dyDescent="0.25">
      <c r="D647531" s="41"/>
    </row>
    <row r="647752" spans="4:4" x14ac:dyDescent="0.25">
      <c r="D647752" s="41"/>
    </row>
    <row r="647973" spans="4:4" x14ac:dyDescent="0.25">
      <c r="D647973" s="41"/>
    </row>
    <row r="648194" spans="4:4" x14ac:dyDescent="0.25">
      <c r="D648194" s="41"/>
    </row>
    <row r="648415" spans="4:4" x14ac:dyDescent="0.25">
      <c r="D648415" s="41"/>
    </row>
    <row r="648636" spans="4:4" x14ac:dyDescent="0.25">
      <c r="D648636" s="41"/>
    </row>
    <row r="648857" spans="4:4" x14ac:dyDescent="0.25">
      <c r="D648857" s="41"/>
    </row>
    <row r="649078" spans="4:4" x14ac:dyDescent="0.25">
      <c r="D649078" s="41"/>
    </row>
    <row r="649299" spans="4:4" x14ac:dyDescent="0.25">
      <c r="D649299" s="41"/>
    </row>
    <row r="649520" spans="4:4" x14ac:dyDescent="0.25">
      <c r="D649520" s="41"/>
    </row>
    <row r="649741" spans="4:4" x14ac:dyDescent="0.25">
      <c r="D649741" s="41"/>
    </row>
    <row r="649962" spans="4:4" x14ac:dyDescent="0.25">
      <c r="D649962" s="41"/>
    </row>
    <row r="650183" spans="4:4" x14ac:dyDescent="0.25">
      <c r="D650183" s="41"/>
    </row>
    <row r="650404" spans="4:4" x14ac:dyDescent="0.25">
      <c r="D650404" s="41"/>
    </row>
    <row r="650625" spans="4:4" x14ac:dyDescent="0.25">
      <c r="D650625" s="41"/>
    </row>
    <row r="650846" spans="4:4" x14ac:dyDescent="0.25">
      <c r="D650846" s="41"/>
    </row>
    <row r="651067" spans="4:4" x14ac:dyDescent="0.25">
      <c r="D651067" s="41"/>
    </row>
    <row r="651288" spans="4:4" x14ac:dyDescent="0.25">
      <c r="D651288" s="41"/>
    </row>
    <row r="651509" spans="4:4" x14ac:dyDescent="0.25">
      <c r="D651509" s="41"/>
    </row>
    <row r="651730" spans="4:4" x14ac:dyDescent="0.25">
      <c r="D651730" s="41"/>
    </row>
    <row r="651951" spans="4:4" x14ac:dyDescent="0.25">
      <c r="D651951" s="41"/>
    </row>
    <row r="652172" spans="4:4" x14ac:dyDescent="0.25">
      <c r="D652172" s="41"/>
    </row>
    <row r="652393" spans="4:4" x14ac:dyDescent="0.25">
      <c r="D652393" s="41"/>
    </row>
    <row r="652614" spans="4:4" x14ac:dyDescent="0.25">
      <c r="D652614" s="41"/>
    </row>
    <row r="652835" spans="4:4" x14ac:dyDescent="0.25">
      <c r="D652835" s="41"/>
    </row>
    <row r="653056" spans="4:4" x14ac:dyDescent="0.25">
      <c r="D653056" s="41"/>
    </row>
    <row r="653277" spans="4:4" x14ac:dyDescent="0.25">
      <c r="D653277" s="41"/>
    </row>
    <row r="653498" spans="4:4" x14ac:dyDescent="0.25">
      <c r="D653498" s="41"/>
    </row>
    <row r="653719" spans="4:4" x14ac:dyDescent="0.25">
      <c r="D653719" s="41"/>
    </row>
    <row r="653940" spans="4:4" x14ac:dyDescent="0.25">
      <c r="D653940" s="41"/>
    </row>
    <row r="654161" spans="4:4" x14ac:dyDescent="0.25">
      <c r="D654161" s="41"/>
    </row>
    <row r="654382" spans="4:4" x14ac:dyDescent="0.25">
      <c r="D654382" s="41"/>
    </row>
    <row r="654603" spans="4:4" x14ac:dyDescent="0.25">
      <c r="D654603" s="41"/>
    </row>
    <row r="654824" spans="4:4" x14ac:dyDescent="0.25">
      <c r="D654824" s="41"/>
    </row>
    <row r="655045" spans="4:4" x14ac:dyDescent="0.25">
      <c r="D655045" s="41"/>
    </row>
    <row r="655266" spans="4:4" x14ac:dyDescent="0.25">
      <c r="D655266" s="41"/>
    </row>
    <row r="655487" spans="4:4" x14ac:dyDescent="0.25">
      <c r="D655487" s="41"/>
    </row>
    <row r="655708" spans="4:4" x14ac:dyDescent="0.25">
      <c r="D655708" s="41"/>
    </row>
    <row r="655929" spans="4:4" x14ac:dyDescent="0.25">
      <c r="D655929" s="41"/>
    </row>
    <row r="656150" spans="4:4" x14ac:dyDescent="0.25">
      <c r="D656150" s="41"/>
    </row>
    <row r="656371" spans="4:4" x14ac:dyDescent="0.25">
      <c r="D656371" s="41"/>
    </row>
    <row r="656592" spans="4:4" x14ac:dyDescent="0.25">
      <c r="D656592" s="41"/>
    </row>
    <row r="656813" spans="4:4" x14ac:dyDescent="0.25">
      <c r="D656813" s="41"/>
    </row>
    <row r="657034" spans="4:4" x14ac:dyDescent="0.25">
      <c r="D657034" s="41"/>
    </row>
    <row r="657255" spans="4:4" x14ac:dyDescent="0.25">
      <c r="D657255" s="41"/>
    </row>
    <row r="657476" spans="4:4" x14ac:dyDescent="0.25">
      <c r="D657476" s="41"/>
    </row>
    <row r="657697" spans="4:4" x14ac:dyDescent="0.25">
      <c r="D657697" s="41"/>
    </row>
    <row r="657918" spans="4:4" x14ac:dyDescent="0.25">
      <c r="D657918" s="41"/>
    </row>
    <row r="658139" spans="4:4" x14ac:dyDescent="0.25">
      <c r="D658139" s="41"/>
    </row>
    <row r="658360" spans="4:4" x14ac:dyDescent="0.25">
      <c r="D658360" s="41"/>
    </row>
    <row r="658581" spans="4:4" x14ac:dyDescent="0.25">
      <c r="D658581" s="41"/>
    </row>
    <row r="658802" spans="4:4" x14ac:dyDescent="0.25">
      <c r="D658802" s="41"/>
    </row>
    <row r="659023" spans="4:4" x14ac:dyDescent="0.25">
      <c r="D659023" s="41"/>
    </row>
    <row r="659244" spans="4:4" x14ac:dyDescent="0.25">
      <c r="D659244" s="41"/>
    </row>
    <row r="659465" spans="4:4" x14ac:dyDescent="0.25">
      <c r="D659465" s="41"/>
    </row>
    <row r="659686" spans="4:4" x14ac:dyDescent="0.25">
      <c r="D659686" s="41"/>
    </row>
    <row r="659907" spans="4:4" x14ac:dyDescent="0.25">
      <c r="D659907" s="41"/>
    </row>
    <row r="660128" spans="4:4" x14ac:dyDescent="0.25">
      <c r="D660128" s="41"/>
    </row>
    <row r="660349" spans="4:4" x14ac:dyDescent="0.25">
      <c r="D660349" s="41"/>
    </row>
    <row r="660570" spans="4:4" x14ac:dyDescent="0.25">
      <c r="D660570" s="41"/>
    </row>
    <row r="660791" spans="4:4" x14ac:dyDescent="0.25">
      <c r="D660791" s="41"/>
    </row>
    <row r="661012" spans="4:4" x14ac:dyDescent="0.25">
      <c r="D661012" s="41"/>
    </row>
    <row r="661233" spans="4:4" x14ac:dyDescent="0.25">
      <c r="D661233" s="41"/>
    </row>
    <row r="661454" spans="4:4" x14ac:dyDescent="0.25">
      <c r="D661454" s="41"/>
    </row>
    <row r="661675" spans="4:4" x14ac:dyDescent="0.25">
      <c r="D661675" s="41"/>
    </row>
    <row r="661896" spans="4:4" x14ac:dyDescent="0.25">
      <c r="D661896" s="41"/>
    </row>
    <row r="662117" spans="4:4" x14ac:dyDescent="0.25">
      <c r="D662117" s="41"/>
    </row>
    <row r="662338" spans="4:4" x14ac:dyDescent="0.25">
      <c r="D662338" s="41"/>
    </row>
    <row r="662559" spans="4:4" x14ac:dyDescent="0.25">
      <c r="D662559" s="41"/>
    </row>
    <row r="662780" spans="4:4" x14ac:dyDescent="0.25">
      <c r="D662780" s="41"/>
    </row>
    <row r="663001" spans="4:4" x14ac:dyDescent="0.25">
      <c r="D663001" s="41"/>
    </row>
    <row r="663222" spans="4:4" x14ac:dyDescent="0.25">
      <c r="D663222" s="41"/>
    </row>
    <row r="663443" spans="4:4" x14ac:dyDescent="0.25">
      <c r="D663443" s="41"/>
    </row>
    <row r="663664" spans="4:4" x14ac:dyDescent="0.25">
      <c r="D663664" s="41"/>
    </row>
    <row r="663885" spans="4:4" x14ac:dyDescent="0.25">
      <c r="D663885" s="41"/>
    </row>
    <row r="664106" spans="4:4" x14ac:dyDescent="0.25">
      <c r="D664106" s="41"/>
    </row>
    <row r="664327" spans="4:4" x14ac:dyDescent="0.25">
      <c r="D664327" s="41"/>
    </row>
    <row r="664548" spans="4:4" x14ac:dyDescent="0.25">
      <c r="D664548" s="41"/>
    </row>
    <row r="664769" spans="4:4" x14ac:dyDescent="0.25">
      <c r="D664769" s="41"/>
    </row>
    <row r="664990" spans="4:4" x14ac:dyDescent="0.25">
      <c r="D664990" s="41"/>
    </row>
    <row r="665211" spans="4:4" x14ac:dyDescent="0.25">
      <c r="D665211" s="41"/>
    </row>
    <row r="665432" spans="4:4" x14ac:dyDescent="0.25">
      <c r="D665432" s="41"/>
    </row>
    <row r="665653" spans="4:4" x14ac:dyDescent="0.25">
      <c r="D665653" s="41"/>
    </row>
    <row r="665874" spans="4:4" x14ac:dyDescent="0.25">
      <c r="D665874" s="41"/>
    </row>
    <row r="666095" spans="4:4" x14ac:dyDescent="0.25">
      <c r="D666095" s="41"/>
    </row>
    <row r="666316" spans="4:4" x14ac:dyDescent="0.25">
      <c r="D666316" s="41"/>
    </row>
    <row r="666537" spans="4:4" x14ac:dyDescent="0.25">
      <c r="D666537" s="41"/>
    </row>
    <row r="666758" spans="4:4" x14ac:dyDescent="0.25">
      <c r="D666758" s="41"/>
    </row>
    <row r="666979" spans="4:4" x14ac:dyDescent="0.25">
      <c r="D666979" s="41"/>
    </row>
    <row r="667200" spans="4:4" x14ac:dyDescent="0.25">
      <c r="D667200" s="41"/>
    </row>
    <row r="667421" spans="4:4" x14ac:dyDescent="0.25">
      <c r="D667421" s="41"/>
    </row>
    <row r="667642" spans="4:4" x14ac:dyDescent="0.25">
      <c r="D667642" s="41"/>
    </row>
    <row r="667863" spans="4:4" x14ac:dyDescent="0.25">
      <c r="D667863" s="41"/>
    </row>
    <row r="668084" spans="4:4" x14ac:dyDescent="0.25">
      <c r="D668084" s="41"/>
    </row>
    <row r="668305" spans="4:4" x14ac:dyDescent="0.25">
      <c r="D668305" s="41"/>
    </row>
    <row r="668526" spans="4:4" x14ac:dyDescent="0.25">
      <c r="D668526" s="41"/>
    </row>
    <row r="668747" spans="4:4" x14ac:dyDescent="0.25">
      <c r="D668747" s="41"/>
    </row>
    <row r="668968" spans="4:4" x14ac:dyDescent="0.25">
      <c r="D668968" s="41"/>
    </row>
    <row r="669189" spans="4:4" x14ac:dyDescent="0.25">
      <c r="D669189" s="41"/>
    </row>
    <row r="669410" spans="4:4" x14ac:dyDescent="0.25">
      <c r="D669410" s="41"/>
    </row>
    <row r="669631" spans="4:4" x14ac:dyDescent="0.25">
      <c r="D669631" s="41"/>
    </row>
    <row r="669852" spans="4:4" x14ac:dyDescent="0.25">
      <c r="D669852" s="41"/>
    </row>
    <row r="670073" spans="4:4" x14ac:dyDescent="0.25">
      <c r="D670073" s="41"/>
    </row>
    <row r="670294" spans="4:4" x14ac:dyDescent="0.25">
      <c r="D670294" s="41"/>
    </row>
    <row r="670515" spans="4:4" x14ac:dyDescent="0.25">
      <c r="D670515" s="41"/>
    </row>
    <row r="670736" spans="4:4" x14ac:dyDescent="0.25">
      <c r="D670736" s="41"/>
    </row>
    <row r="670957" spans="4:4" x14ac:dyDescent="0.25">
      <c r="D670957" s="41"/>
    </row>
    <row r="671178" spans="4:4" x14ac:dyDescent="0.25">
      <c r="D671178" s="41"/>
    </row>
    <row r="671399" spans="4:4" x14ac:dyDescent="0.25">
      <c r="D671399" s="41"/>
    </row>
    <row r="671620" spans="4:4" x14ac:dyDescent="0.25">
      <c r="D671620" s="41"/>
    </row>
    <row r="671841" spans="4:4" x14ac:dyDescent="0.25">
      <c r="D671841" s="41"/>
    </row>
    <row r="672062" spans="4:4" x14ac:dyDescent="0.25">
      <c r="D672062" s="41"/>
    </row>
    <row r="672283" spans="4:4" x14ac:dyDescent="0.25">
      <c r="D672283" s="41"/>
    </row>
    <row r="672504" spans="4:4" x14ac:dyDescent="0.25">
      <c r="D672504" s="41"/>
    </row>
    <row r="672725" spans="4:4" x14ac:dyDescent="0.25">
      <c r="D672725" s="41"/>
    </row>
    <row r="672946" spans="4:4" x14ac:dyDescent="0.25">
      <c r="D672946" s="41"/>
    </row>
    <row r="673167" spans="4:4" x14ac:dyDescent="0.25">
      <c r="D673167" s="41"/>
    </row>
    <row r="673388" spans="4:4" x14ac:dyDescent="0.25">
      <c r="D673388" s="41"/>
    </row>
    <row r="673609" spans="4:4" x14ac:dyDescent="0.25">
      <c r="D673609" s="41"/>
    </row>
    <row r="673830" spans="4:4" x14ac:dyDescent="0.25">
      <c r="D673830" s="41"/>
    </row>
    <row r="674051" spans="4:4" x14ac:dyDescent="0.25">
      <c r="D674051" s="41"/>
    </row>
    <row r="674272" spans="4:4" x14ac:dyDescent="0.25">
      <c r="D674272" s="41"/>
    </row>
    <row r="674493" spans="4:4" x14ac:dyDescent="0.25">
      <c r="D674493" s="41"/>
    </row>
    <row r="674714" spans="4:4" x14ac:dyDescent="0.25">
      <c r="D674714" s="41"/>
    </row>
    <row r="674935" spans="4:4" x14ac:dyDescent="0.25">
      <c r="D674935" s="41"/>
    </row>
    <row r="675156" spans="4:4" x14ac:dyDescent="0.25">
      <c r="D675156" s="41"/>
    </row>
    <row r="675377" spans="4:4" x14ac:dyDescent="0.25">
      <c r="D675377" s="41"/>
    </row>
    <row r="675598" spans="4:4" x14ac:dyDescent="0.25">
      <c r="D675598" s="41"/>
    </row>
    <row r="675819" spans="4:4" x14ac:dyDescent="0.25">
      <c r="D675819" s="41"/>
    </row>
    <row r="676040" spans="4:4" x14ac:dyDescent="0.25">
      <c r="D676040" s="41"/>
    </row>
    <row r="676261" spans="4:4" x14ac:dyDescent="0.25">
      <c r="D676261" s="41"/>
    </row>
    <row r="676482" spans="4:4" x14ac:dyDescent="0.25">
      <c r="D676482" s="41"/>
    </row>
    <row r="676703" spans="4:4" x14ac:dyDescent="0.25">
      <c r="D676703" s="41"/>
    </row>
    <row r="676924" spans="4:4" x14ac:dyDescent="0.25">
      <c r="D676924" s="41"/>
    </row>
    <row r="677145" spans="4:4" x14ac:dyDescent="0.25">
      <c r="D677145" s="41"/>
    </row>
    <row r="677366" spans="4:4" x14ac:dyDescent="0.25">
      <c r="D677366" s="41"/>
    </row>
    <row r="677587" spans="4:4" x14ac:dyDescent="0.25">
      <c r="D677587" s="41"/>
    </row>
    <row r="677808" spans="4:4" x14ac:dyDescent="0.25">
      <c r="D677808" s="41"/>
    </row>
    <row r="678029" spans="4:4" x14ac:dyDescent="0.25">
      <c r="D678029" s="41"/>
    </row>
    <row r="678250" spans="4:4" x14ac:dyDescent="0.25">
      <c r="D678250" s="41"/>
    </row>
    <row r="678471" spans="4:4" x14ac:dyDescent="0.25">
      <c r="D678471" s="41"/>
    </row>
    <row r="678692" spans="4:4" x14ac:dyDescent="0.25">
      <c r="D678692" s="41"/>
    </row>
    <row r="678913" spans="4:4" x14ac:dyDescent="0.25">
      <c r="D678913" s="41"/>
    </row>
    <row r="679134" spans="4:4" x14ac:dyDescent="0.25">
      <c r="D679134" s="41"/>
    </row>
    <row r="679355" spans="4:4" x14ac:dyDescent="0.25">
      <c r="D679355" s="41"/>
    </row>
    <row r="679576" spans="4:4" x14ac:dyDescent="0.25">
      <c r="D679576" s="41"/>
    </row>
    <row r="679797" spans="4:4" x14ac:dyDescent="0.25">
      <c r="D679797" s="41"/>
    </row>
    <row r="680018" spans="4:4" x14ac:dyDescent="0.25">
      <c r="D680018" s="41"/>
    </row>
    <row r="680239" spans="4:4" x14ac:dyDescent="0.25">
      <c r="D680239" s="41"/>
    </row>
    <row r="680460" spans="4:4" x14ac:dyDescent="0.25">
      <c r="D680460" s="41"/>
    </row>
    <row r="680681" spans="4:4" x14ac:dyDescent="0.25">
      <c r="D680681" s="41"/>
    </row>
    <row r="680902" spans="4:4" x14ac:dyDescent="0.25">
      <c r="D680902" s="41"/>
    </row>
    <row r="681123" spans="4:4" x14ac:dyDescent="0.25">
      <c r="D681123" s="41"/>
    </row>
    <row r="681344" spans="4:4" x14ac:dyDescent="0.25">
      <c r="D681344" s="41"/>
    </row>
    <row r="681565" spans="4:4" x14ac:dyDescent="0.25">
      <c r="D681565" s="41"/>
    </row>
    <row r="681786" spans="4:4" x14ac:dyDescent="0.25">
      <c r="D681786" s="41"/>
    </row>
    <row r="682007" spans="4:4" x14ac:dyDescent="0.25">
      <c r="D682007" s="41"/>
    </row>
    <row r="682228" spans="4:4" x14ac:dyDescent="0.25">
      <c r="D682228" s="41"/>
    </row>
    <row r="682449" spans="4:4" x14ac:dyDescent="0.25">
      <c r="D682449" s="41"/>
    </row>
    <row r="682670" spans="4:4" x14ac:dyDescent="0.25">
      <c r="D682670" s="41"/>
    </row>
    <row r="682891" spans="4:4" x14ac:dyDescent="0.25">
      <c r="D682891" s="41"/>
    </row>
    <row r="683112" spans="4:4" x14ac:dyDescent="0.25">
      <c r="D683112" s="41"/>
    </row>
    <row r="683333" spans="4:4" x14ac:dyDescent="0.25">
      <c r="D683333" s="41"/>
    </row>
    <row r="683554" spans="4:4" x14ac:dyDescent="0.25">
      <c r="D683554" s="41"/>
    </row>
    <row r="683775" spans="4:4" x14ac:dyDescent="0.25">
      <c r="D683775" s="41"/>
    </row>
    <row r="683996" spans="4:4" x14ac:dyDescent="0.25">
      <c r="D683996" s="41"/>
    </row>
    <row r="684217" spans="4:4" x14ac:dyDescent="0.25">
      <c r="D684217" s="41"/>
    </row>
    <row r="684438" spans="4:4" x14ac:dyDescent="0.25">
      <c r="D684438" s="41"/>
    </row>
    <row r="684659" spans="4:4" x14ac:dyDescent="0.25">
      <c r="D684659" s="41"/>
    </row>
    <row r="684880" spans="4:4" x14ac:dyDescent="0.25">
      <c r="D684880" s="41"/>
    </row>
    <row r="685101" spans="4:4" x14ac:dyDescent="0.25">
      <c r="D685101" s="41"/>
    </row>
    <row r="685322" spans="4:4" x14ac:dyDescent="0.25">
      <c r="D685322" s="41"/>
    </row>
    <row r="685543" spans="4:4" x14ac:dyDescent="0.25">
      <c r="D685543" s="41"/>
    </row>
    <row r="685764" spans="4:4" x14ac:dyDescent="0.25">
      <c r="D685764" s="41"/>
    </row>
    <row r="685985" spans="4:4" x14ac:dyDescent="0.25">
      <c r="D685985" s="41"/>
    </row>
    <row r="686206" spans="4:4" x14ac:dyDescent="0.25">
      <c r="D686206" s="41"/>
    </row>
    <row r="686427" spans="4:4" x14ac:dyDescent="0.25">
      <c r="D686427" s="41"/>
    </row>
    <row r="686648" spans="4:4" x14ac:dyDescent="0.25">
      <c r="D686648" s="41"/>
    </row>
    <row r="686869" spans="4:4" x14ac:dyDescent="0.25">
      <c r="D686869" s="41"/>
    </row>
    <row r="687090" spans="4:4" x14ac:dyDescent="0.25">
      <c r="D687090" s="41"/>
    </row>
    <row r="687311" spans="4:4" x14ac:dyDescent="0.25">
      <c r="D687311" s="41"/>
    </row>
    <row r="687532" spans="4:4" x14ac:dyDescent="0.25">
      <c r="D687532" s="41"/>
    </row>
    <row r="687753" spans="4:4" x14ac:dyDescent="0.25">
      <c r="D687753" s="41"/>
    </row>
    <row r="687974" spans="4:4" x14ac:dyDescent="0.25">
      <c r="D687974" s="41"/>
    </row>
    <row r="688195" spans="4:4" x14ac:dyDescent="0.25">
      <c r="D688195" s="41"/>
    </row>
    <row r="688416" spans="4:4" x14ac:dyDescent="0.25">
      <c r="D688416" s="41"/>
    </row>
    <row r="688637" spans="4:4" x14ac:dyDescent="0.25">
      <c r="D688637" s="41"/>
    </row>
    <row r="688858" spans="4:4" x14ac:dyDescent="0.25">
      <c r="D688858" s="41"/>
    </row>
    <row r="689079" spans="4:4" x14ac:dyDescent="0.25">
      <c r="D689079" s="41"/>
    </row>
    <row r="689300" spans="4:4" x14ac:dyDescent="0.25">
      <c r="D689300" s="41"/>
    </row>
    <row r="689521" spans="4:4" x14ac:dyDescent="0.25">
      <c r="D689521" s="41"/>
    </row>
    <row r="689742" spans="4:4" x14ac:dyDescent="0.25">
      <c r="D689742" s="41"/>
    </row>
    <row r="689963" spans="4:4" x14ac:dyDescent="0.25">
      <c r="D689963" s="41"/>
    </row>
    <row r="690184" spans="4:4" x14ac:dyDescent="0.25">
      <c r="D690184" s="41"/>
    </row>
    <row r="690405" spans="4:4" x14ac:dyDescent="0.25">
      <c r="D690405" s="41"/>
    </row>
    <row r="690626" spans="4:4" x14ac:dyDescent="0.25">
      <c r="D690626" s="41"/>
    </row>
    <row r="690847" spans="4:4" x14ac:dyDescent="0.25">
      <c r="D690847" s="41"/>
    </row>
    <row r="691068" spans="4:4" x14ac:dyDescent="0.25">
      <c r="D691068" s="41"/>
    </row>
    <row r="691289" spans="4:4" x14ac:dyDescent="0.25">
      <c r="D691289" s="41"/>
    </row>
    <row r="691510" spans="4:4" x14ac:dyDescent="0.25">
      <c r="D691510" s="41"/>
    </row>
    <row r="691731" spans="4:4" x14ac:dyDescent="0.25">
      <c r="D691731" s="41"/>
    </row>
    <row r="691952" spans="4:4" x14ac:dyDescent="0.25">
      <c r="D691952" s="41"/>
    </row>
    <row r="692173" spans="4:4" x14ac:dyDescent="0.25">
      <c r="D692173" s="41"/>
    </row>
    <row r="692394" spans="4:4" x14ac:dyDescent="0.25">
      <c r="D692394" s="41"/>
    </row>
    <row r="692615" spans="4:4" x14ac:dyDescent="0.25">
      <c r="D692615" s="41"/>
    </row>
    <row r="692836" spans="4:4" x14ac:dyDescent="0.25">
      <c r="D692836" s="41"/>
    </row>
    <row r="693057" spans="4:4" x14ac:dyDescent="0.25">
      <c r="D693057" s="41"/>
    </row>
    <row r="693278" spans="4:4" x14ac:dyDescent="0.25">
      <c r="D693278" s="41"/>
    </row>
    <row r="693499" spans="4:4" x14ac:dyDescent="0.25">
      <c r="D693499" s="41"/>
    </row>
    <row r="693720" spans="4:4" x14ac:dyDescent="0.25">
      <c r="D693720" s="41"/>
    </row>
    <row r="693941" spans="4:4" x14ac:dyDescent="0.25">
      <c r="D693941" s="41"/>
    </row>
    <row r="694162" spans="4:4" x14ac:dyDescent="0.25">
      <c r="D694162" s="41"/>
    </row>
    <row r="694383" spans="4:4" x14ac:dyDescent="0.25">
      <c r="D694383" s="41"/>
    </row>
    <row r="694604" spans="4:4" x14ac:dyDescent="0.25">
      <c r="D694604" s="41"/>
    </row>
    <row r="694825" spans="4:4" x14ac:dyDescent="0.25">
      <c r="D694825" s="41"/>
    </row>
    <row r="695046" spans="4:4" x14ac:dyDescent="0.25">
      <c r="D695046" s="41"/>
    </row>
    <row r="695267" spans="4:4" x14ac:dyDescent="0.25">
      <c r="D695267" s="41"/>
    </row>
    <row r="695488" spans="4:4" x14ac:dyDescent="0.25">
      <c r="D695488" s="41"/>
    </row>
    <row r="695709" spans="4:4" x14ac:dyDescent="0.25">
      <c r="D695709" s="41"/>
    </row>
    <row r="695930" spans="4:4" x14ac:dyDescent="0.25">
      <c r="D695930" s="41"/>
    </row>
    <row r="696151" spans="4:4" x14ac:dyDescent="0.25">
      <c r="D696151" s="41"/>
    </row>
    <row r="696372" spans="4:4" x14ac:dyDescent="0.25">
      <c r="D696372" s="41"/>
    </row>
    <row r="696593" spans="4:4" x14ac:dyDescent="0.25">
      <c r="D696593" s="41"/>
    </row>
    <row r="696814" spans="4:4" x14ac:dyDescent="0.25">
      <c r="D696814" s="41"/>
    </row>
    <row r="697035" spans="4:4" x14ac:dyDescent="0.25">
      <c r="D697035" s="41"/>
    </row>
    <row r="697256" spans="4:4" x14ac:dyDescent="0.25">
      <c r="D697256" s="41"/>
    </row>
    <row r="697477" spans="4:4" x14ac:dyDescent="0.25">
      <c r="D697477" s="41"/>
    </row>
    <row r="697698" spans="4:4" x14ac:dyDescent="0.25">
      <c r="D697698" s="41"/>
    </row>
    <row r="697919" spans="4:4" x14ac:dyDescent="0.25">
      <c r="D697919" s="41"/>
    </row>
    <row r="698140" spans="4:4" x14ac:dyDescent="0.25">
      <c r="D698140" s="41"/>
    </row>
    <row r="698361" spans="4:4" x14ac:dyDescent="0.25">
      <c r="D698361" s="41"/>
    </row>
    <row r="698582" spans="4:4" x14ac:dyDescent="0.25">
      <c r="D698582" s="41"/>
    </row>
    <row r="698803" spans="4:4" x14ac:dyDescent="0.25">
      <c r="D698803" s="41"/>
    </row>
    <row r="699024" spans="4:4" x14ac:dyDescent="0.25">
      <c r="D699024" s="41"/>
    </row>
    <row r="699245" spans="4:4" x14ac:dyDescent="0.25">
      <c r="D699245" s="41"/>
    </row>
    <row r="699466" spans="4:4" x14ac:dyDescent="0.25">
      <c r="D699466" s="41"/>
    </row>
    <row r="699687" spans="4:4" x14ac:dyDescent="0.25">
      <c r="D699687" s="41"/>
    </row>
    <row r="699908" spans="4:4" x14ac:dyDescent="0.25">
      <c r="D699908" s="41"/>
    </row>
    <row r="700129" spans="4:4" x14ac:dyDescent="0.25">
      <c r="D700129" s="41"/>
    </row>
    <row r="700350" spans="4:4" x14ac:dyDescent="0.25">
      <c r="D700350" s="41"/>
    </row>
    <row r="700571" spans="4:4" x14ac:dyDescent="0.25">
      <c r="D700571" s="41"/>
    </row>
    <row r="700792" spans="4:4" x14ac:dyDescent="0.25">
      <c r="D700792" s="41"/>
    </row>
    <row r="701013" spans="4:4" x14ac:dyDescent="0.25">
      <c r="D701013" s="41"/>
    </row>
    <row r="701234" spans="4:4" x14ac:dyDescent="0.25">
      <c r="D701234" s="41"/>
    </row>
    <row r="701455" spans="4:4" x14ac:dyDescent="0.25">
      <c r="D701455" s="41"/>
    </row>
    <row r="701676" spans="4:4" x14ac:dyDescent="0.25">
      <c r="D701676" s="41"/>
    </row>
    <row r="701897" spans="4:4" x14ac:dyDescent="0.25">
      <c r="D701897" s="41"/>
    </row>
    <row r="702118" spans="4:4" x14ac:dyDescent="0.25">
      <c r="D702118" s="41"/>
    </row>
    <row r="702339" spans="4:4" x14ac:dyDescent="0.25">
      <c r="D702339" s="41"/>
    </row>
    <row r="702560" spans="4:4" x14ac:dyDescent="0.25">
      <c r="D702560" s="41"/>
    </row>
    <row r="702781" spans="4:4" x14ac:dyDescent="0.25">
      <c r="D702781" s="41"/>
    </row>
    <row r="703002" spans="4:4" x14ac:dyDescent="0.25">
      <c r="D703002" s="41"/>
    </row>
    <row r="703223" spans="4:4" x14ac:dyDescent="0.25">
      <c r="D703223" s="41"/>
    </row>
    <row r="703444" spans="4:4" x14ac:dyDescent="0.25">
      <c r="D703444" s="41"/>
    </row>
    <row r="703665" spans="4:4" x14ac:dyDescent="0.25">
      <c r="D703665" s="41"/>
    </row>
    <row r="703886" spans="4:4" x14ac:dyDescent="0.25">
      <c r="D703886" s="41"/>
    </row>
    <row r="704107" spans="4:4" x14ac:dyDescent="0.25">
      <c r="D704107" s="41"/>
    </row>
    <row r="704328" spans="4:4" x14ac:dyDescent="0.25">
      <c r="D704328" s="41"/>
    </row>
    <row r="704549" spans="4:4" x14ac:dyDescent="0.25">
      <c r="D704549" s="41"/>
    </row>
    <row r="704770" spans="4:4" x14ac:dyDescent="0.25">
      <c r="D704770" s="41"/>
    </row>
    <row r="704991" spans="4:4" x14ac:dyDescent="0.25">
      <c r="D704991" s="41"/>
    </row>
    <row r="705212" spans="4:4" x14ac:dyDescent="0.25">
      <c r="D705212" s="41"/>
    </row>
    <row r="705433" spans="4:4" x14ac:dyDescent="0.25">
      <c r="D705433" s="41"/>
    </row>
    <row r="705654" spans="4:4" x14ac:dyDescent="0.25">
      <c r="D705654" s="41"/>
    </row>
    <row r="705875" spans="4:4" x14ac:dyDescent="0.25">
      <c r="D705875" s="41"/>
    </row>
    <row r="706096" spans="4:4" x14ac:dyDescent="0.25">
      <c r="D706096" s="41"/>
    </row>
    <row r="706317" spans="4:4" x14ac:dyDescent="0.25">
      <c r="D706317" s="41"/>
    </row>
    <row r="706538" spans="4:4" x14ac:dyDescent="0.25">
      <c r="D706538" s="41"/>
    </row>
    <row r="706759" spans="4:4" x14ac:dyDescent="0.25">
      <c r="D706759" s="41"/>
    </row>
    <row r="706980" spans="4:4" x14ac:dyDescent="0.25">
      <c r="D706980" s="41"/>
    </row>
    <row r="707201" spans="4:4" x14ac:dyDescent="0.25">
      <c r="D707201" s="41"/>
    </row>
    <row r="707422" spans="4:4" x14ac:dyDescent="0.25">
      <c r="D707422" s="41"/>
    </row>
    <row r="707643" spans="4:4" x14ac:dyDescent="0.25">
      <c r="D707643" s="41"/>
    </row>
    <row r="707864" spans="4:4" x14ac:dyDescent="0.25">
      <c r="D707864" s="41"/>
    </row>
    <row r="708085" spans="4:4" x14ac:dyDescent="0.25">
      <c r="D708085" s="41"/>
    </row>
    <row r="708306" spans="4:4" x14ac:dyDescent="0.25">
      <c r="D708306" s="41"/>
    </row>
    <row r="708527" spans="4:4" x14ac:dyDescent="0.25">
      <c r="D708527" s="41"/>
    </row>
    <row r="708748" spans="4:4" x14ac:dyDescent="0.25">
      <c r="D708748" s="41"/>
    </row>
    <row r="708969" spans="4:4" x14ac:dyDescent="0.25">
      <c r="D708969" s="41"/>
    </row>
    <row r="709190" spans="4:4" x14ac:dyDescent="0.25">
      <c r="D709190" s="41"/>
    </row>
    <row r="709411" spans="4:4" x14ac:dyDescent="0.25">
      <c r="D709411" s="41"/>
    </row>
    <row r="709632" spans="4:4" x14ac:dyDescent="0.25">
      <c r="D709632" s="41"/>
    </row>
    <row r="709853" spans="4:4" x14ac:dyDescent="0.25">
      <c r="D709853" s="41"/>
    </row>
    <row r="710074" spans="4:4" x14ac:dyDescent="0.25">
      <c r="D710074" s="41"/>
    </row>
    <row r="710295" spans="4:4" x14ac:dyDescent="0.25">
      <c r="D710295" s="41"/>
    </row>
    <row r="710516" spans="4:4" x14ac:dyDescent="0.25">
      <c r="D710516" s="41"/>
    </row>
    <row r="710737" spans="4:4" x14ac:dyDescent="0.25">
      <c r="D710737" s="41"/>
    </row>
    <row r="710958" spans="4:4" x14ac:dyDescent="0.25">
      <c r="D710958" s="41"/>
    </row>
    <row r="711179" spans="4:4" x14ac:dyDescent="0.25">
      <c r="D711179" s="41"/>
    </row>
    <row r="711400" spans="4:4" x14ac:dyDescent="0.25">
      <c r="D711400" s="41"/>
    </row>
    <row r="711621" spans="4:4" x14ac:dyDescent="0.25">
      <c r="D711621" s="41"/>
    </row>
    <row r="711842" spans="4:4" x14ac:dyDescent="0.25">
      <c r="D711842" s="41"/>
    </row>
    <row r="712063" spans="4:4" x14ac:dyDescent="0.25">
      <c r="D712063" s="41"/>
    </row>
    <row r="712284" spans="4:4" x14ac:dyDescent="0.25">
      <c r="D712284" s="41"/>
    </row>
    <row r="712505" spans="4:4" x14ac:dyDescent="0.25">
      <c r="D712505" s="41"/>
    </row>
    <row r="712726" spans="4:4" x14ac:dyDescent="0.25">
      <c r="D712726" s="41"/>
    </row>
    <row r="712947" spans="4:4" x14ac:dyDescent="0.25">
      <c r="D712947" s="41"/>
    </row>
    <row r="713168" spans="4:4" x14ac:dyDescent="0.25">
      <c r="D713168" s="41"/>
    </row>
    <row r="713389" spans="4:4" x14ac:dyDescent="0.25">
      <c r="D713389" s="41"/>
    </row>
    <row r="713610" spans="4:4" x14ac:dyDescent="0.25">
      <c r="D713610" s="41"/>
    </row>
    <row r="713831" spans="4:4" x14ac:dyDescent="0.25">
      <c r="D713831" s="41"/>
    </row>
    <row r="714052" spans="4:4" x14ac:dyDescent="0.25">
      <c r="D714052" s="41"/>
    </row>
    <row r="714273" spans="4:4" x14ac:dyDescent="0.25">
      <c r="D714273" s="41"/>
    </row>
    <row r="714494" spans="4:4" x14ac:dyDescent="0.25">
      <c r="D714494" s="41"/>
    </row>
    <row r="714715" spans="4:4" x14ac:dyDescent="0.25">
      <c r="D714715" s="41"/>
    </row>
    <row r="714936" spans="4:4" x14ac:dyDescent="0.25">
      <c r="D714936" s="41"/>
    </row>
    <row r="715157" spans="4:4" x14ac:dyDescent="0.25">
      <c r="D715157" s="41"/>
    </row>
    <row r="715378" spans="4:4" x14ac:dyDescent="0.25">
      <c r="D715378" s="41"/>
    </row>
    <row r="715599" spans="4:4" x14ac:dyDescent="0.25">
      <c r="D715599" s="41"/>
    </row>
    <row r="715820" spans="4:4" x14ac:dyDescent="0.25">
      <c r="D715820" s="41"/>
    </row>
    <row r="716041" spans="4:4" x14ac:dyDescent="0.25">
      <c r="D716041" s="41"/>
    </row>
    <row r="716262" spans="4:4" x14ac:dyDescent="0.25">
      <c r="D716262" s="41"/>
    </row>
    <row r="716483" spans="4:4" x14ac:dyDescent="0.25">
      <c r="D716483" s="41"/>
    </row>
    <row r="716704" spans="4:4" x14ac:dyDescent="0.25">
      <c r="D716704" s="41"/>
    </row>
    <row r="716925" spans="4:4" x14ac:dyDescent="0.25">
      <c r="D716925" s="41"/>
    </row>
    <row r="717146" spans="4:4" x14ac:dyDescent="0.25">
      <c r="D717146" s="41"/>
    </row>
    <row r="717367" spans="4:4" x14ac:dyDescent="0.25">
      <c r="D717367" s="41"/>
    </row>
    <row r="717588" spans="4:4" x14ac:dyDescent="0.25">
      <c r="D717588" s="41"/>
    </row>
    <row r="717809" spans="4:4" x14ac:dyDescent="0.25">
      <c r="D717809" s="41"/>
    </row>
    <row r="718030" spans="4:4" x14ac:dyDescent="0.25">
      <c r="D718030" s="41"/>
    </row>
    <row r="718251" spans="4:4" x14ac:dyDescent="0.25">
      <c r="D718251" s="41"/>
    </row>
    <row r="718472" spans="4:4" x14ac:dyDescent="0.25">
      <c r="D718472" s="41"/>
    </row>
    <row r="718693" spans="4:4" x14ac:dyDescent="0.25">
      <c r="D718693" s="41"/>
    </row>
    <row r="718914" spans="4:4" x14ac:dyDescent="0.25">
      <c r="D718914" s="41"/>
    </row>
    <row r="719135" spans="4:4" x14ac:dyDescent="0.25">
      <c r="D719135" s="41"/>
    </row>
    <row r="719356" spans="4:4" x14ac:dyDescent="0.25">
      <c r="D719356" s="41"/>
    </row>
    <row r="719577" spans="4:4" x14ac:dyDescent="0.25">
      <c r="D719577" s="41"/>
    </row>
    <row r="719798" spans="4:4" x14ac:dyDescent="0.25">
      <c r="D719798" s="41"/>
    </row>
    <row r="720019" spans="4:4" x14ac:dyDescent="0.25">
      <c r="D720019" s="41"/>
    </row>
    <row r="720240" spans="4:4" x14ac:dyDescent="0.25">
      <c r="D720240" s="41"/>
    </row>
    <row r="720461" spans="4:4" x14ac:dyDescent="0.25">
      <c r="D720461" s="41"/>
    </row>
    <row r="720682" spans="4:4" x14ac:dyDescent="0.25">
      <c r="D720682" s="41"/>
    </row>
    <row r="720903" spans="4:4" x14ac:dyDescent="0.25">
      <c r="D720903" s="41"/>
    </row>
    <row r="721124" spans="4:4" x14ac:dyDescent="0.25">
      <c r="D721124" s="41"/>
    </row>
    <row r="721345" spans="4:4" x14ac:dyDescent="0.25">
      <c r="D721345" s="41"/>
    </row>
    <row r="721566" spans="4:4" x14ac:dyDescent="0.25">
      <c r="D721566" s="41"/>
    </row>
    <row r="721787" spans="4:4" x14ac:dyDescent="0.25">
      <c r="D721787" s="41"/>
    </row>
    <row r="722008" spans="4:4" x14ac:dyDescent="0.25">
      <c r="D722008" s="41"/>
    </row>
    <row r="722229" spans="4:4" x14ac:dyDescent="0.25">
      <c r="D722229" s="41"/>
    </row>
    <row r="722450" spans="4:4" x14ac:dyDescent="0.25">
      <c r="D722450" s="41"/>
    </row>
    <row r="722671" spans="4:4" x14ac:dyDescent="0.25">
      <c r="D722671" s="41"/>
    </row>
    <row r="722892" spans="4:4" x14ac:dyDescent="0.25">
      <c r="D722892" s="41"/>
    </row>
    <row r="723113" spans="4:4" x14ac:dyDescent="0.25">
      <c r="D723113" s="41"/>
    </row>
    <row r="723334" spans="4:4" x14ac:dyDescent="0.25">
      <c r="D723334" s="41"/>
    </row>
    <row r="723555" spans="4:4" x14ac:dyDescent="0.25">
      <c r="D723555" s="41"/>
    </row>
    <row r="723776" spans="4:4" x14ac:dyDescent="0.25">
      <c r="D723776" s="41"/>
    </row>
    <row r="723997" spans="4:4" x14ac:dyDescent="0.25">
      <c r="D723997" s="41"/>
    </row>
    <row r="724218" spans="4:4" x14ac:dyDescent="0.25">
      <c r="D724218" s="41"/>
    </row>
    <row r="724439" spans="4:4" x14ac:dyDescent="0.25">
      <c r="D724439" s="41"/>
    </row>
    <row r="724660" spans="4:4" x14ac:dyDescent="0.25">
      <c r="D724660" s="41"/>
    </row>
    <row r="724881" spans="4:4" x14ac:dyDescent="0.25">
      <c r="D724881" s="41"/>
    </row>
    <row r="725102" spans="4:4" x14ac:dyDescent="0.25">
      <c r="D725102" s="41"/>
    </row>
    <row r="725323" spans="4:4" x14ac:dyDescent="0.25">
      <c r="D725323" s="41"/>
    </row>
    <row r="725544" spans="4:4" x14ac:dyDescent="0.25">
      <c r="D725544" s="41"/>
    </row>
    <row r="725765" spans="4:4" x14ac:dyDescent="0.25">
      <c r="D725765" s="41"/>
    </row>
    <row r="725986" spans="4:4" x14ac:dyDescent="0.25">
      <c r="D725986" s="41"/>
    </row>
    <row r="726207" spans="4:4" x14ac:dyDescent="0.25">
      <c r="D726207" s="41"/>
    </row>
    <row r="726428" spans="4:4" x14ac:dyDescent="0.25">
      <c r="D726428" s="41"/>
    </row>
    <row r="726649" spans="4:4" x14ac:dyDescent="0.25">
      <c r="D726649" s="41"/>
    </row>
    <row r="726870" spans="4:4" x14ac:dyDescent="0.25">
      <c r="D726870" s="41"/>
    </row>
    <row r="727091" spans="4:4" x14ac:dyDescent="0.25">
      <c r="D727091" s="41"/>
    </row>
    <row r="727312" spans="4:4" x14ac:dyDescent="0.25">
      <c r="D727312" s="41"/>
    </row>
    <row r="727533" spans="4:4" x14ac:dyDescent="0.25">
      <c r="D727533" s="41"/>
    </row>
    <row r="727754" spans="4:4" x14ac:dyDescent="0.25">
      <c r="D727754" s="41"/>
    </row>
    <row r="727975" spans="4:4" x14ac:dyDescent="0.25">
      <c r="D727975" s="41"/>
    </row>
    <row r="728196" spans="4:4" x14ac:dyDescent="0.25">
      <c r="D728196" s="41"/>
    </row>
    <row r="728417" spans="4:4" x14ac:dyDescent="0.25">
      <c r="D728417" s="41"/>
    </row>
    <row r="728638" spans="4:4" x14ac:dyDescent="0.25">
      <c r="D728638" s="41"/>
    </row>
    <row r="728859" spans="4:4" x14ac:dyDescent="0.25">
      <c r="D728859" s="41"/>
    </row>
    <row r="729080" spans="4:4" x14ac:dyDescent="0.25">
      <c r="D729080" s="41"/>
    </row>
    <row r="729301" spans="4:4" x14ac:dyDescent="0.25">
      <c r="D729301" s="41"/>
    </row>
    <row r="729522" spans="4:4" x14ac:dyDescent="0.25">
      <c r="D729522" s="41"/>
    </row>
    <row r="729743" spans="4:4" x14ac:dyDescent="0.25">
      <c r="D729743" s="41"/>
    </row>
    <row r="729964" spans="4:4" x14ac:dyDescent="0.25">
      <c r="D729964" s="41"/>
    </row>
    <row r="730185" spans="4:4" x14ac:dyDescent="0.25">
      <c r="D730185" s="41"/>
    </row>
    <row r="730406" spans="4:4" x14ac:dyDescent="0.25">
      <c r="D730406" s="41"/>
    </row>
    <row r="730627" spans="4:4" x14ac:dyDescent="0.25">
      <c r="D730627" s="41"/>
    </row>
    <row r="730848" spans="4:4" x14ac:dyDescent="0.25">
      <c r="D730848" s="41"/>
    </row>
    <row r="731069" spans="4:4" x14ac:dyDescent="0.25">
      <c r="D731069" s="41"/>
    </row>
    <row r="731290" spans="4:4" x14ac:dyDescent="0.25">
      <c r="D731290" s="41"/>
    </row>
    <row r="731511" spans="4:4" x14ac:dyDescent="0.25">
      <c r="D731511" s="41"/>
    </row>
    <row r="731732" spans="4:4" x14ac:dyDescent="0.25">
      <c r="D731732" s="41"/>
    </row>
    <row r="731953" spans="4:4" x14ac:dyDescent="0.25">
      <c r="D731953" s="41"/>
    </row>
    <row r="732174" spans="4:4" x14ac:dyDescent="0.25">
      <c r="D732174" s="41"/>
    </row>
    <row r="732395" spans="4:4" x14ac:dyDescent="0.25">
      <c r="D732395" s="41"/>
    </row>
    <row r="732616" spans="4:4" x14ac:dyDescent="0.25">
      <c r="D732616" s="41"/>
    </row>
    <row r="732837" spans="4:4" x14ac:dyDescent="0.25">
      <c r="D732837" s="41"/>
    </row>
    <row r="733058" spans="4:4" x14ac:dyDescent="0.25">
      <c r="D733058" s="41"/>
    </row>
    <row r="733279" spans="4:4" x14ac:dyDescent="0.25">
      <c r="D733279" s="41"/>
    </row>
    <row r="733500" spans="4:4" x14ac:dyDescent="0.25">
      <c r="D733500" s="41"/>
    </row>
    <row r="733721" spans="4:4" x14ac:dyDescent="0.25">
      <c r="D733721" s="41"/>
    </row>
    <row r="733942" spans="4:4" x14ac:dyDescent="0.25">
      <c r="D733942" s="41"/>
    </row>
    <row r="734163" spans="4:4" x14ac:dyDescent="0.25">
      <c r="D734163" s="41"/>
    </row>
    <row r="734384" spans="4:4" x14ac:dyDescent="0.25">
      <c r="D734384" s="41"/>
    </row>
    <row r="734605" spans="4:4" x14ac:dyDescent="0.25">
      <c r="D734605" s="41"/>
    </row>
    <row r="734826" spans="4:4" x14ac:dyDescent="0.25">
      <c r="D734826" s="41"/>
    </row>
    <row r="735047" spans="4:4" x14ac:dyDescent="0.25">
      <c r="D735047" s="41"/>
    </row>
    <row r="735268" spans="4:4" x14ac:dyDescent="0.25">
      <c r="D735268" s="41"/>
    </row>
    <row r="735489" spans="4:4" x14ac:dyDescent="0.25">
      <c r="D735489" s="41"/>
    </row>
    <row r="735710" spans="4:4" x14ac:dyDescent="0.25">
      <c r="D735710" s="41"/>
    </row>
    <row r="735931" spans="4:4" x14ac:dyDescent="0.25">
      <c r="D735931" s="41"/>
    </row>
    <row r="736152" spans="4:4" x14ac:dyDescent="0.25">
      <c r="D736152" s="41"/>
    </row>
    <row r="736373" spans="4:4" x14ac:dyDescent="0.25">
      <c r="D736373" s="41"/>
    </row>
    <row r="736594" spans="4:4" x14ac:dyDescent="0.25">
      <c r="D736594" s="41"/>
    </row>
    <row r="736815" spans="4:4" x14ac:dyDescent="0.25">
      <c r="D736815" s="41"/>
    </row>
    <row r="737036" spans="4:4" x14ac:dyDescent="0.25">
      <c r="D737036" s="41"/>
    </row>
    <row r="737257" spans="4:4" x14ac:dyDescent="0.25">
      <c r="D737257" s="41"/>
    </row>
    <row r="737478" spans="4:4" x14ac:dyDescent="0.25">
      <c r="D737478" s="41"/>
    </row>
    <row r="737699" spans="4:4" x14ac:dyDescent="0.25">
      <c r="D737699" s="41"/>
    </row>
    <row r="737920" spans="4:4" x14ac:dyDescent="0.25">
      <c r="D737920" s="41"/>
    </row>
    <row r="738141" spans="4:4" x14ac:dyDescent="0.25">
      <c r="D738141" s="41"/>
    </row>
    <row r="738362" spans="4:4" x14ac:dyDescent="0.25">
      <c r="D738362" s="41"/>
    </row>
    <row r="738583" spans="4:4" x14ac:dyDescent="0.25">
      <c r="D738583" s="41"/>
    </row>
    <row r="738804" spans="4:4" x14ac:dyDescent="0.25">
      <c r="D738804" s="41"/>
    </row>
    <row r="739025" spans="4:4" x14ac:dyDescent="0.25">
      <c r="D739025" s="41"/>
    </row>
    <row r="739246" spans="4:4" x14ac:dyDescent="0.25">
      <c r="D739246" s="41"/>
    </row>
    <row r="739467" spans="4:4" x14ac:dyDescent="0.25">
      <c r="D739467" s="41"/>
    </row>
    <row r="739688" spans="4:4" x14ac:dyDescent="0.25">
      <c r="D739688" s="41"/>
    </row>
    <row r="739909" spans="4:4" x14ac:dyDescent="0.25">
      <c r="D739909" s="41"/>
    </row>
    <row r="740130" spans="4:4" x14ac:dyDescent="0.25">
      <c r="D740130" s="41"/>
    </row>
    <row r="740351" spans="4:4" x14ac:dyDescent="0.25">
      <c r="D740351" s="41"/>
    </row>
    <row r="740572" spans="4:4" x14ac:dyDescent="0.25">
      <c r="D740572" s="41"/>
    </row>
    <row r="740793" spans="4:4" x14ac:dyDescent="0.25">
      <c r="D740793" s="41"/>
    </row>
    <row r="741014" spans="4:4" x14ac:dyDescent="0.25">
      <c r="D741014" s="41"/>
    </row>
    <row r="741235" spans="4:4" x14ac:dyDescent="0.25">
      <c r="D741235" s="41"/>
    </row>
    <row r="741456" spans="4:4" x14ac:dyDescent="0.25">
      <c r="D741456" s="41"/>
    </row>
    <row r="741677" spans="4:4" x14ac:dyDescent="0.25">
      <c r="D741677" s="41"/>
    </row>
    <row r="741898" spans="4:4" x14ac:dyDescent="0.25">
      <c r="D741898" s="41"/>
    </row>
    <row r="742119" spans="4:4" x14ac:dyDescent="0.25">
      <c r="D742119" s="41"/>
    </row>
    <row r="742340" spans="4:4" x14ac:dyDescent="0.25">
      <c r="D742340" s="41"/>
    </row>
    <row r="742561" spans="4:4" x14ac:dyDescent="0.25">
      <c r="D742561" s="41"/>
    </row>
    <row r="742782" spans="4:4" x14ac:dyDescent="0.25">
      <c r="D742782" s="41"/>
    </row>
    <row r="743003" spans="4:4" x14ac:dyDescent="0.25">
      <c r="D743003" s="41"/>
    </row>
    <row r="743224" spans="4:4" x14ac:dyDescent="0.25">
      <c r="D743224" s="41"/>
    </row>
    <row r="743445" spans="4:4" x14ac:dyDescent="0.25">
      <c r="D743445" s="41"/>
    </row>
    <row r="743666" spans="4:4" x14ac:dyDescent="0.25">
      <c r="D743666" s="41"/>
    </row>
    <row r="743887" spans="4:4" x14ac:dyDescent="0.25">
      <c r="D743887" s="41"/>
    </row>
    <row r="744108" spans="4:4" x14ac:dyDescent="0.25">
      <c r="D744108" s="41"/>
    </row>
    <row r="744329" spans="4:4" x14ac:dyDescent="0.25">
      <c r="D744329" s="41"/>
    </row>
    <row r="744550" spans="4:4" x14ac:dyDescent="0.25">
      <c r="D744550" s="41"/>
    </row>
    <row r="744771" spans="4:4" x14ac:dyDescent="0.25">
      <c r="D744771" s="41"/>
    </row>
    <row r="744992" spans="4:4" x14ac:dyDescent="0.25">
      <c r="D744992" s="41"/>
    </row>
    <row r="745213" spans="4:4" x14ac:dyDescent="0.25">
      <c r="D745213" s="41"/>
    </row>
    <row r="745434" spans="4:4" x14ac:dyDescent="0.25">
      <c r="D745434" s="41"/>
    </row>
    <row r="745655" spans="4:4" x14ac:dyDescent="0.25">
      <c r="D745655" s="41"/>
    </row>
    <row r="745876" spans="4:4" x14ac:dyDescent="0.25">
      <c r="D745876" s="41"/>
    </row>
    <row r="746097" spans="4:4" x14ac:dyDescent="0.25">
      <c r="D746097" s="41"/>
    </row>
    <row r="746318" spans="4:4" x14ac:dyDescent="0.25">
      <c r="D746318" s="41"/>
    </row>
    <row r="746539" spans="4:4" x14ac:dyDescent="0.25">
      <c r="D746539" s="41"/>
    </row>
    <row r="746760" spans="4:4" x14ac:dyDescent="0.25">
      <c r="D746760" s="41"/>
    </row>
    <row r="746981" spans="4:4" x14ac:dyDescent="0.25">
      <c r="D746981" s="41"/>
    </row>
    <row r="747202" spans="4:4" x14ac:dyDescent="0.25">
      <c r="D747202" s="41"/>
    </row>
    <row r="747423" spans="4:4" x14ac:dyDescent="0.25">
      <c r="D747423" s="41"/>
    </row>
    <row r="747644" spans="4:4" x14ac:dyDescent="0.25">
      <c r="D747644" s="41"/>
    </row>
    <row r="747865" spans="4:4" x14ac:dyDescent="0.25">
      <c r="D747865" s="41"/>
    </row>
    <row r="748086" spans="4:4" x14ac:dyDescent="0.25">
      <c r="D748086" s="41"/>
    </row>
    <row r="748307" spans="4:4" x14ac:dyDescent="0.25">
      <c r="D748307" s="41"/>
    </row>
    <row r="748528" spans="4:4" x14ac:dyDescent="0.25">
      <c r="D748528" s="41"/>
    </row>
    <row r="748749" spans="4:4" x14ac:dyDescent="0.25">
      <c r="D748749" s="41"/>
    </row>
    <row r="748970" spans="4:4" x14ac:dyDescent="0.25">
      <c r="D748970" s="41"/>
    </row>
    <row r="749191" spans="4:4" x14ac:dyDescent="0.25">
      <c r="D749191" s="41"/>
    </row>
    <row r="749412" spans="4:4" x14ac:dyDescent="0.25">
      <c r="D749412" s="41"/>
    </row>
    <row r="749633" spans="4:4" x14ac:dyDescent="0.25">
      <c r="D749633" s="41"/>
    </row>
    <row r="749854" spans="4:4" x14ac:dyDescent="0.25">
      <c r="D749854" s="41"/>
    </row>
    <row r="750075" spans="4:4" x14ac:dyDescent="0.25">
      <c r="D750075" s="41"/>
    </row>
    <row r="750296" spans="4:4" x14ac:dyDescent="0.25">
      <c r="D750296" s="41"/>
    </row>
    <row r="750517" spans="4:4" x14ac:dyDescent="0.25">
      <c r="D750517" s="41"/>
    </row>
    <row r="750738" spans="4:4" x14ac:dyDescent="0.25">
      <c r="D750738" s="41"/>
    </row>
    <row r="750959" spans="4:4" x14ac:dyDescent="0.25">
      <c r="D750959" s="41"/>
    </row>
    <row r="751180" spans="4:4" x14ac:dyDescent="0.25">
      <c r="D751180" s="41"/>
    </row>
    <row r="751401" spans="4:4" x14ac:dyDescent="0.25">
      <c r="D751401" s="41"/>
    </row>
    <row r="751622" spans="4:4" x14ac:dyDescent="0.25">
      <c r="D751622" s="41"/>
    </row>
    <row r="751843" spans="4:4" x14ac:dyDescent="0.25">
      <c r="D751843" s="41"/>
    </row>
    <row r="752064" spans="4:4" x14ac:dyDescent="0.25">
      <c r="D752064" s="41"/>
    </row>
    <row r="752285" spans="4:4" x14ac:dyDescent="0.25">
      <c r="D752285" s="41"/>
    </row>
    <row r="752506" spans="4:4" x14ac:dyDescent="0.25">
      <c r="D752506" s="41"/>
    </row>
    <row r="752727" spans="4:4" x14ac:dyDescent="0.25">
      <c r="D752727" s="41"/>
    </row>
    <row r="752948" spans="4:4" x14ac:dyDescent="0.25">
      <c r="D752948" s="41"/>
    </row>
    <row r="753169" spans="4:4" x14ac:dyDescent="0.25">
      <c r="D753169" s="41"/>
    </row>
    <row r="753390" spans="4:4" x14ac:dyDescent="0.25">
      <c r="D753390" s="41"/>
    </row>
    <row r="753611" spans="4:4" x14ac:dyDescent="0.25">
      <c r="D753611" s="41"/>
    </row>
    <row r="753832" spans="4:4" x14ac:dyDescent="0.25">
      <c r="D753832" s="41"/>
    </row>
    <row r="754053" spans="4:4" x14ac:dyDescent="0.25">
      <c r="D754053" s="41"/>
    </row>
    <row r="754274" spans="4:4" x14ac:dyDescent="0.25">
      <c r="D754274" s="41"/>
    </row>
    <row r="754495" spans="4:4" x14ac:dyDescent="0.25">
      <c r="D754495" s="41"/>
    </row>
    <row r="754716" spans="4:4" x14ac:dyDescent="0.25">
      <c r="D754716" s="41"/>
    </row>
    <row r="754937" spans="4:4" x14ac:dyDescent="0.25">
      <c r="D754937" s="41"/>
    </row>
    <row r="755158" spans="4:4" x14ac:dyDescent="0.25">
      <c r="D755158" s="41"/>
    </row>
    <row r="755379" spans="4:4" x14ac:dyDescent="0.25">
      <c r="D755379" s="41"/>
    </row>
    <row r="755600" spans="4:4" x14ac:dyDescent="0.25">
      <c r="D755600" s="41"/>
    </row>
    <row r="755821" spans="4:4" x14ac:dyDescent="0.25">
      <c r="D755821" s="41"/>
    </row>
    <row r="756042" spans="4:4" x14ac:dyDescent="0.25">
      <c r="D756042" s="41"/>
    </row>
    <row r="756263" spans="4:4" x14ac:dyDescent="0.25">
      <c r="D756263" s="41"/>
    </row>
    <row r="756484" spans="4:4" x14ac:dyDescent="0.25">
      <c r="D756484" s="41"/>
    </row>
    <row r="756705" spans="4:4" x14ac:dyDescent="0.25">
      <c r="D756705" s="41"/>
    </row>
    <row r="756926" spans="4:4" x14ac:dyDescent="0.25">
      <c r="D756926" s="41"/>
    </row>
    <row r="757147" spans="4:4" x14ac:dyDescent="0.25">
      <c r="D757147" s="41"/>
    </row>
    <row r="757368" spans="4:4" x14ac:dyDescent="0.25">
      <c r="D757368" s="41"/>
    </row>
    <row r="757589" spans="4:4" x14ac:dyDescent="0.25">
      <c r="D757589" s="41"/>
    </row>
    <row r="757810" spans="4:4" x14ac:dyDescent="0.25">
      <c r="D757810" s="41"/>
    </row>
    <row r="758031" spans="4:4" x14ac:dyDescent="0.25">
      <c r="D758031" s="41"/>
    </row>
    <row r="758252" spans="4:4" x14ac:dyDescent="0.25">
      <c r="D758252" s="41"/>
    </row>
    <row r="758473" spans="4:4" x14ac:dyDescent="0.25">
      <c r="D758473" s="41"/>
    </row>
    <row r="758694" spans="4:4" x14ac:dyDescent="0.25">
      <c r="D758694" s="41"/>
    </row>
    <row r="758915" spans="4:4" x14ac:dyDescent="0.25">
      <c r="D758915" s="41"/>
    </row>
    <row r="759136" spans="4:4" x14ac:dyDescent="0.25">
      <c r="D759136" s="41"/>
    </row>
    <row r="759357" spans="4:4" x14ac:dyDescent="0.25">
      <c r="D759357" s="41"/>
    </row>
    <row r="759578" spans="4:4" x14ac:dyDescent="0.25">
      <c r="D759578" s="41"/>
    </row>
    <row r="759799" spans="4:4" x14ac:dyDescent="0.25">
      <c r="D759799" s="41"/>
    </row>
    <row r="760020" spans="4:4" x14ac:dyDescent="0.25">
      <c r="D760020" s="41"/>
    </row>
    <row r="760241" spans="4:4" x14ac:dyDescent="0.25">
      <c r="D760241" s="41"/>
    </row>
    <row r="760462" spans="4:4" x14ac:dyDescent="0.25">
      <c r="D760462" s="41"/>
    </row>
    <row r="760683" spans="4:4" x14ac:dyDescent="0.25">
      <c r="D760683" s="41"/>
    </row>
    <row r="760904" spans="4:4" x14ac:dyDescent="0.25">
      <c r="D760904" s="41"/>
    </row>
    <row r="761125" spans="4:4" x14ac:dyDescent="0.25">
      <c r="D761125" s="41"/>
    </row>
    <row r="761346" spans="4:4" x14ac:dyDescent="0.25">
      <c r="D761346" s="41"/>
    </row>
    <row r="761567" spans="4:4" x14ac:dyDescent="0.25">
      <c r="D761567" s="41"/>
    </row>
    <row r="761788" spans="4:4" x14ac:dyDescent="0.25">
      <c r="D761788" s="41"/>
    </row>
    <row r="762009" spans="4:4" x14ac:dyDescent="0.25">
      <c r="D762009" s="41"/>
    </row>
    <row r="762230" spans="4:4" x14ac:dyDescent="0.25">
      <c r="D762230" s="41"/>
    </row>
    <row r="762451" spans="4:4" x14ac:dyDescent="0.25">
      <c r="D762451" s="41"/>
    </row>
    <row r="762672" spans="4:4" x14ac:dyDescent="0.25">
      <c r="D762672" s="41"/>
    </row>
    <row r="762893" spans="4:4" x14ac:dyDescent="0.25">
      <c r="D762893" s="41"/>
    </row>
    <row r="763114" spans="4:4" x14ac:dyDescent="0.25">
      <c r="D763114" s="41"/>
    </row>
    <row r="763335" spans="4:4" x14ac:dyDescent="0.25">
      <c r="D763335" s="41"/>
    </row>
    <row r="763556" spans="4:4" x14ac:dyDescent="0.25">
      <c r="D763556" s="41"/>
    </row>
    <row r="763777" spans="4:4" x14ac:dyDescent="0.25">
      <c r="D763777" s="41"/>
    </row>
    <row r="763998" spans="4:4" x14ac:dyDescent="0.25">
      <c r="D763998" s="41"/>
    </row>
    <row r="764219" spans="4:4" x14ac:dyDescent="0.25">
      <c r="D764219" s="41"/>
    </row>
    <row r="764440" spans="4:4" x14ac:dyDescent="0.25">
      <c r="D764440" s="41"/>
    </row>
    <row r="764661" spans="4:4" x14ac:dyDescent="0.25">
      <c r="D764661" s="41"/>
    </row>
    <row r="764882" spans="4:4" x14ac:dyDescent="0.25">
      <c r="D764882" s="41"/>
    </row>
    <row r="765103" spans="4:4" x14ac:dyDescent="0.25">
      <c r="D765103" s="41"/>
    </row>
    <row r="765324" spans="4:4" x14ac:dyDescent="0.25">
      <c r="D765324" s="41"/>
    </row>
    <row r="765545" spans="4:4" x14ac:dyDescent="0.25">
      <c r="D765545" s="41"/>
    </row>
    <row r="765766" spans="4:4" x14ac:dyDescent="0.25">
      <c r="D765766" s="41"/>
    </row>
    <row r="765987" spans="4:4" x14ac:dyDescent="0.25">
      <c r="D765987" s="41"/>
    </row>
    <row r="766208" spans="4:4" x14ac:dyDescent="0.25">
      <c r="D766208" s="41"/>
    </row>
    <row r="766429" spans="4:4" x14ac:dyDescent="0.25">
      <c r="D766429" s="41"/>
    </row>
    <row r="766650" spans="4:4" x14ac:dyDescent="0.25">
      <c r="D766650" s="41"/>
    </row>
    <row r="766871" spans="4:4" x14ac:dyDescent="0.25">
      <c r="D766871" s="41"/>
    </row>
    <row r="767092" spans="4:4" x14ac:dyDescent="0.25">
      <c r="D767092" s="41"/>
    </row>
    <row r="767313" spans="4:4" x14ac:dyDescent="0.25">
      <c r="D767313" s="41"/>
    </row>
    <row r="767534" spans="4:4" x14ac:dyDescent="0.25">
      <c r="D767534" s="41"/>
    </row>
    <row r="767755" spans="4:4" x14ac:dyDescent="0.25">
      <c r="D767755" s="41"/>
    </row>
    <row r="767976" spans="4:4" x14ac:dyDescent="0.25">
      <c r="D767976" s="41"/>
    </row>
    <row r="768197" spans="4:4" x14ac:dyDescent="0.25">
      <c r="D768197" s="41"/>
    </row>
    <row r="768418" spans="4:4" x14ac:dyDescent="0.25">
      <c r="D768418" s="41"/>
    </row>
    <row r="768639" spans="4:4" x14ac:dyDescent="0.25">
      <c r="D768639" s="41"/>
    </row>
    <row r="768860" spans="4:4" x14ac:dyDescent="0.25">
      <c r="D768860" s="41"/>
    </row>
    <row r="769081" spans="4:4" x14ac:dyDescent="0.25">
      <c r="D769081" s="41"/>
    </row>
    <row r="769302" spans="4:4" x14ac:dyDescent="0.25">
      <c r="D769302" s="41"/>
    </row>
    <row r="769523" spans="4:4" x14ac:dyDescent="0.25">
      <c r="D769523" s="41"/>
    </row>
    <row r="769744" spans="4:4" x14ac:dyDescent="0.25">
      <c r="D769744" s="41"/>
    </row>
    <row r="769965" spans="4:4" x14ac:dyDescent="0.25">
      <c r="D769965" s="41"/>
    </row>
    <row r="770186" spans="4:4" x14ac:dyDescent="0.25">
      <c r="D770186" s="41"/>
    </row>
    <row r="770407" spans="4:4" x14ac:dyDescent="0.25">
      <c r="D770407" s="41"/>
    </row>
    <row r="770628" spans="4:4" x14ac:dyDescent="0.25">
      <c r="D770628" s="41"/>
    </row>
    <row r="770849" spans="4:4" x14ac:dyDescent="0.25">
      <c r="D770849" s="41"/>
    </row>
    <row r="771070" spans="4:4" x14ac:dyDescent="0.25">
      <c r="D771070" s="41"/>
    </row>
    <row r="771291" spans="4:4" x14ac:dyDescent="0.25">
      <c r="D771291" s="41"/>
    </row>
    <row r="771512" spans="4:4" x14ac:dyDescent="0.25">
      <c r="D771512" s="41"/>
    </row>
    <row r="771733" spans="4:4" x14ac:dyDescent="0.25">
      <c r="D771733" s="41"/>
    </row>
    <row r="771954" spans="4:4" x14ac:dyDescent="0.25">
      <c r="D771954" s="41"/>
    </row>
    <row r="772175" spans="4:4" x14ac:dyDescent="0.25">
      <c r="D772175" s="41"/>
    </row>
    <row r="772396" spans="4:4" x14ac:dyDescent="0.25">
      <c r="D772396" s="41"/>
    </row>
    <row r="772617" spans="4:4" x14ac:dyDescent="0.25">
      <c r="D772617" s="41"/>
    </row>
    <row r="772838" spans="4:4" x14ac:dyDescent="0.25">
      <c r="D772838" s="41"/>
    </row>
    <row r="773059" spans="4:4" x14ac:dyDescent="0.25">
      <c r="D773059" s="41"/>
    </row>
    <row r="773280" spans="4:4" x14ac:dyDescent="0.25">
      <c r="D773280" s="41"/>
    </row>
    <row r="773501" spans="4:4" x14ac:dyDescent="0.25">
      <c r="D773501" s="41"/>
    </row>
    <row r="773722" spans="4:4" x14ac:dyDescent="0.25">
      <c r="D773722" s="41"/>
    </row>
    <row r="773943" spans="4:4" x14ac:dyDescent="0.25">
      <c r="D773943" s="41"/>
    </row>
    <row r="774164" spans="4:4" x14ac:dyDescent="0.25">
      <c r="D774164" s="41"/>
    </row>
    <row r="774385" spans="4:4" x14ac:dyDescent="0.25">
      <c r="D774385" s="41"/>
    </row>
    <row r="774606" spans="4:4" x14ac:dyDescent="0.25">
      <c r="D774606" s="41"/>
    </row>
    <row r="774827" spans="4:4" x14ac:dyDescent="0.25">
      <c r="D774827" s="41"/>
    </row>
    <row r="775048" spans="4:4" x14ac:dyDescent="0.25">
      <c r="D775048" s="41"/>
    </row>
    <row r="775269" spans="4:4" x14ac:dyDescent="0.25">
      <c r="D775269" s="41"/>
    </row>
    <row r="775490" spans="4:4" x14ac:dyDescent="0.25">
      <c r="D775490" s="41"/>
    </row>
    <row r="775711" spans="4:4" x14ac:dyDescent="0.25">
      <c r="D775711" s="41"/>
    </row>
    <row r="775932" spans="4:4" x14ac:dyDescent="0.25">
      <c r="D775932" s="41"/>
    </row>
    <row r="776153" spans="4:4" x14ac:dyDescent="0.25">
      <c r="D776153" s="41"/>
    </row>
    <row r="776374" spans="4:4" x14ac:dyDescent="0.25">
      <c r="D776374" s="41"/>
    </row>
    <row r="776595" spans="4:4" x14ac:dyDescent="0.25">
      <c r="D776595" s="41"/>
    </row>
    <row r="776816" spans="4:4" x14ac:dyDescent="0.25">
      <c r="D776816" s="41"/>
    </row>
    <row r="777037" spans="4:4" x14ac:dyDescent="0.25">
      <c r="D777037" s="41"/>
    </row>
    <row r="777258" spans="4:4" x14ac:dyDescent="0.25">
      <c r="D777258" s="41"/>
    </row>
    <row r="777479" spans="4:4" x14ac:dyDescent="0.25">
      <c r="D777479" s="41"/>
    </row>
    <row r="777700" spans="4:4" x14ac:dyDescent="0.25">
      <c r="D777700" s="41"/>
    </row>
    <row r="777921" spans="4:4" x14ac:dyDescent="0.25">
      <c r="D777921" s="41"/>
    </row>
    <row r="778142" spans="4:4" x14ac:dyDescent="0.25">
      <c r="D778142" s="41"/>
    </row>
    <row r="778363" spans="4:4" x14ac:dyDescent="0.25">
      <c r="D778363" s="41"/>
    </row>
    <row r="778584" spans="4:4" x14ac:dyDescent="0.25">
      <c r="D778584" s="41"/>
    </row>
    <row r="778805" spans="4:4" x14ac:dyDescent="0.25">
      <c r="D778805" s="41"/>
    </row>
    <row r="779026" spans="4:4" x14ac:dyDescent="0.25">
      <c r="D779026" s="41"/>
    </row>
    <row r="779247" spans="4:4" x14ac:dyDescent="0.25">
      <c r="D779247" s="41"/>
    </row>
    <row r="779468" spans="4:4" x14ac:dyDescent="0.25">
      <c r="D779468" s="41"/>
    </row>
    <row r="779689" spans="4:4" x14ac:dyDescent="0.25">
      <c r="D779689" s="41"/>
    </row>
    <row r="779910" spans="4:4" x14ac:dyDescent="0.25">
      <c r="D779910" s="41"/>
    </row>
    <row r="780131" spans="4:4" x14ac:dyDescent="0.25">
      <c r="D780131" s="41"/>
    </row>
    <row r="780352" spans="4:4" x14ac:dyDescent="0.25">
      <c r="D780352" s="41"/>
    </row>
    <row r="780573" spans="4:4" x14ac:dyDescent="0.25">
      <c r="D780573" s="41"/>
    </row>
    <row r="780794" spans="4:4" x14ac:dyDescent="0.25">
      <c r="D780794" s="41"/>
    </row>
    <row r="781015" spans="4:4" x14ac:dyDescent="0.25">
      <c r="D781015" s="41"/>
    </row>
    <row r="781236" spans="4:4" x14ac:dyDescent="0.25">
      <c r="D781236" s="41"/>
    </row>
    <row r="781457" spans="4:4" x14ac:dyDescent="0.25">
      <c r="D781457" s="41"/>
    </row>
    <row r="781678" spans="4:4" x14ac:dyDescent="0.25">
      <c r="D781678" s="41"/>
    </row>
    <row r="781899" spans="4:4" x14ac:dyDescent="0.25">
      <c r="D781899" s="41"/>
    </row>
    <row r="782120" spans="4:4" x14ac:dyDescent="0.25">
      <c r="D782120" s="41"/>
    </row>
    <row r="782341" spans="4:4" x14ac:dyDescent="0.25">
      <c r="D782341" s="41"/>
    </row>
    <row r="782562" spans="4:4" x14ac:dyDescent="0.25">
      <c r="D782562" s="41"/>
    </row>
    <row r="782783" spans="4:4" x14ac:dyDescent="0.25">
      <c r="D782783" s="41"/>
    </row>
    <row r="783004" spans="4:4" x14ac:dyDescent="0.25">
      <c r="D783004" s="41"/>
    </row>
    <row r="783225" spans="4:4" x14ac:dyDescent="0.25">
      <c r="D783225" s="41"/>
    </row>
    <row r="783446" spans="4:4" x14ac:dyDescent="0.25">
      <c r="D783446" s="41"/>
    </row>
    <row r="783667" spans="4:4" x14ac:dyDescent="0.25">
      <c r="D783667" s="41"/>
    </row>
    <row r="783888" spans="4:4" x14ac:dyDescent="0.25">
      <c r="D783888" s="41"/>
    </row>
    <row r="784109" spans="4:4" x14ac:dyDescent="0.25">
      <c r="D784109" s="41"/>
    </row>
    <row r="784330" spans="4:4" x14ac:dyDescent="0.25">
      <c r="D784330" s="41"/>
    </row>
    <row r="784551" spans="4:4" x14ac:dyDescent="0.25">
      <c r="D784551" s="41"/>
    </row>
    <row r="784772" spans="4:4" x14ac:dyDescent="0.25">
      <c r="D784772" s="41"/>
    </row>
    <row r="784993" spans="4:4" x14ac:dyDescent="0.25">
      <c r="D784993" s="41"/>
    </row>
    <row r="785214" spans="4:4" x14ac:dyDescent="0.25">
      <c r="D785214" s="41"/>
    </row>
    <row r="785435" spans="4:4" x14ac:dyDescent="0.25">
      <c r="D785435" s="41"/>
    </row>
    <row r="785656" spans="4:4" x14ac:dyDescent="0.25">
      <c r="D785656" s="41"/>
    </row>
    <row r="785877" spans="4:4" x14ac:dyDescent="0.25">
      <c r="D785877" s="41"/>
    </row>
    <row r="786098" spans="4:4" x14ac:dyDescent="0.25">
      <c r="D786098" s="41"/>
    </row>
    <row r="786319" spans="4:4" x14ac:dyDescent="0.25">
      <c r="D786319" s="41"/>
    </row>
    <row r="786540" spans="4:4" x14ac:dyDescent="0.25">
      <c r="D786540" s="41"/>
    </row>
    <row r="786761" spans="4:4" x14ac:dyDescent="0.25">
      <c r="D786761" s="41"/>
    </row>
    <row r="786982" spans="4:4" x14ac:dyDescent="0.25">
      <c r="D786982" s="41"/>
    </row>
    <row r="787203" spans="4:4" x14ac:dyDescent="0.25">
      <c r="D787203" s="41"/>
    </row>
    <row r="787424" spans="4:4" x14ac:dyDescent="0.25">
      <c r="D787424" s="41"/>
    </row>
    <row r="787645" spans="4:4" x14ac:dyDescent="0.25">
      <c r="D787645" s="41"/>
    </row>
    <row r="787866" spans="4:4" x14ac:dyDescent="0.25">
      <c r="D787866" s="41"/>
    </row>
    <row r="788087" spans="4:4" x14ac:dyDescent="0.25">
      <c r="D788087" s="41"/>
    </row>
    <row r="788308" spans="4:4" x14ac:dyDescent="0.25">
      <c r="D788308" s="41"/>
    </row>
    <row r="788529" spans="4:4" x14ac:dyDescent="0.25">
      <c r="D788529" s="41"/>
    </row>
    <row r="788750" spans="4:4" x14ac:dyDescent="0.25">
      <c r="D788750" s="41"/>
    </row>
    <row r="788971" spans="4:4" x14ac:dyDescent="0.25">
      <c r="D788971" s="41"/>
    </row>
    <row r="789192" spans="4:4" x14ac:dyDescent="0.25">
      <c r="D789192" s="41"/>
    </row>
    <row r="789413" spans="4:4" x14ac:dyDescent="0.25">
      <c r="D789413" s="41"/>
    </row>
    <row r="789634" spans="4:4" x14ac:dyDescent="0.25">
      <c r="D789634" s="41"/>
    </row>
    <row r="789855" spans="4:4" x14ac:dyDescent="0.25">
      <c r="D789855" s="41"/>
    </row>
    <row r="790076" spans="4:4" x14ac:dyDescent="0.25">
      <c r="D790076" s="41"/>
    </row>
    <row r="790297" spans="4:4" x14ac:dyDescent="0.25">
      <c r="D790297" s="41"/>
    </row>
    <row r="790518" spans="4:4" x14ac:dyDescent="0.25">
      <c r="D790518" s="41"/>
    </row>
    <row r="790739" spans="4:4" x14ac:dyDescent="0.25">
      <c r="D790739" s="41"/>
    </row>
    <row r="790960" spans="4:4" x14ac:dyDescent="0.25">
      <c r="D790960" s="41"/>
    </row>
    <row r="791181" spans="4:4" x14ac:dyDescent="0.25">
      <c r="D791181" s="41"/>
    </row>
    <row r="791402" spans="4:4" x14ac:dyDescent="0.25">
      <c r="D791402" s="41"/>
    </row>
    <row r="791623" spans="4:4" x14ac:dyDescent="0.25">
      <c r="D791623" s="41"/>
    </row>
    <row r="791844" spans="4:4" x14ac:dyDescent="0.25">
      <c r="D791844" s="41"/>
    </row>
    <row r="792065" spans="4:4" x14ac:dyDescent="0.25">
      <c r="D792065" s="41"/>
    </row>
    <row r="792286" spans="4:4" x14ac:dyDescent="0.25">
      <c r="D792286" s="41"/>
    </row>
    <row r="792507" spans="4:4" x14ac:dyDescent="0.25">
      <c r="D792507" s="41"/>
    </row>
    <row r="792728" spans="4:4" x14ac:dyDescent="0.25">
      <c r="D792728" s="41"/>
    </row>
    <row r="792949" spans="4:4" x14ac:dyDescent="0.25">
      <c r="D792949" s="41"/>
    </row>
    <row r="793170" spans="4:4" x14ac:dyDescent="0.25">
      <c r="D793170" s="41"/>
    </row>
    <row r="793391" spans="4:4" x14ac:dyDescent="0.25">
      <c r="D793391" s="41"/>
    </row>
    <row r="793612" spans="4:4" x14ac:dyDescent="0.25">
      <c r="D793612" s="41"/>
    </row>
    <row r="793833" spans="4:4" x14ac:dyDescent="0.25">
      <c r="D793833" s="41"/>
    </row>
    <row r="794054" spans="4:4" x14ac:dyDescent="0.25">
      <c r="D794054" s="41"/>
    </row>
    <row r="794275" spans="4:4" x14ac:dyDescent="0.25">
      <c r="D794275" s="41"/>
    </row>
    <row r="794496" spans="4:4" x14ac:dyDescent="0.25">
      <c r="D794496" s="41"/>
    </row>
    <row r="794717" spans="4:4" x14ac:dyDescent="0.25">
      <c r="D794717" s="41"/>
    </row>
    <row r="794938" spans="4:4" x14ac:dyDescent="0.25">
      <c r="D794938" s="41"/>
    </row>
    <row r="795159" spans="4:4" x14ac:dyDescent="0.25">
      <c r="D795159" s="41"/>
    </row>
    <row r="795380" spans="4:4" x14ac:dyDescent="0.25">
      <c r="D795380" s="41"/>
    </row>
    <row r="795601" spans="4:4" x14ac:dyDescent="0.25">
      <c r="D795601" s="41"/>
    </row>
    <row r="795822" spans="4:4" x14ac:dyDescent="0.25">
      <c r="D795822" s="41"/>
    </row>
    <row r="796043" spans="4:4" x14ac:dyDescent="0.25">
      <c r="D796043" s="41"/>
    </row>
    <row r="796264" spans="4:4" x14ac:dyDescent="0.25">
      <c r="D796264" s="41"/>
    </row>
    <row r="796485" spans="4:4" x14ac:dyDescent="0.25">
      <c r="D796485" s="41"/>
    </row>
    <row r="796706" spans="4:4" x14ac:dyDescent="0.25">
      <c r="D796706" s="41"/>
    </row>
    <row r="796927" spans="4:4" x14ac:dyDescent="0.25">
      <c r="D796927" s="41"/>
    </row>
    <row r="797148" spans="4:4" x14ac:dyDescent="0.25">
      <c r="D797148" s="41"/>
    </row>
    <row r="797369" spans="4:4" x14ac:dyDescent="0.25">
      <c r="D797369" s="41"/>
    </row>
    <row r="797590" spans="4:4" x14ac:dyDescent="0.25">
      <c r="D797590" s="41"/>
    </row>
    <row r="797811" spans="4:4" x14ac:dyDescent="0.25">
      <c r="D797811" s="41"/>
    </row>
    <row r="798032" spans="4:4" x14ac:dyDescent="0.25">
      <c r="D798032" s="41"/>
    </row>
    <row r="798253" spans="4:4" x14ac:dyDescent="0.25">
      <c r="D798253" s="41"/>
    </row>
    <row r="798474" spans="4:4" x14ac:dyDescent="0.25">
      <c r="D798474" s="41"/>
    </row>
    <row r="798695" spans="4:4" x14ac:dyDescent="0.25">
      <c r="D798695" s="41"/>
    </row>
    <row r="798916" spans="4:4" x14ac:dyDescent="0.25">
      <c r="D798916" s="41"/>
    </row>
    <row r="799137" spans="4:4" x14ac:dyDescent="0.25">
      <c r="D799137" s="41"/>
    </row>
    <row r="799358" spans="4:4" x14ac:dyDescent="0.25">
      <c r="D799358" s="41"/>
    </row>
    <row r="799579" spans="4:4" x14ac:dyDescent="0.25">
      <c r="D799579" s="41"/>
    </row>
    <row r="799800" spans="4:4" x14ac:dyDescent="0.25">
      <c r="D799800" s="41"/>
    </row>
    <row r="800021" spans="4:4" x14ac:dyDescent="0.25">
      <c r="D800021" s="41"/>
    </row>
    <row r="800242" spans="4:4" x14ac:dyDescent="0.25">
      <c r="D800242" s="41"/>
    </row>
    <row r="800463" spans="4:4" x14ac:dyDescent="0.25">
      <c r="D800463" s="41"/>
    </row>
    <row r="800684" spans="4:4" x14ac:dyDescent="0.25">
      <c r="D800684" s="41"/>
    </row>
    <row r="800905" spans="4:4" x14ac:dyDescent="0.25">
      <c r="D800905" s="41"/>
    </row>
    <row r="801126" spans="4:4" x14ac:dyDescent="0.25">
      <c r="D801126" s="41"/>
    </row>
    <row r="801347" spans="4:4" x14ac:dyDescent="0.25">
      <c r="D801347" s="41"/>
    </row>
    <row r="801568" spans="4:4" x14ac:dyDescent="0.25">
      <c r="D801568" s="41"/>
    </row>
    <row r="801789" spans="4:4" x14ac:dyDescent="0.25">
      <c r="D801789" s="41"/>
    </row>
    <row r="802010" spans="4:4" x14ac:dyDescent="0.25">
      <c r="D802010" s="41"/>
    </row>
    <row r="802231" spans="4:4" x14ac:dyDescent="0.25">
      <c r="D802231" s="41"/>
    </row>
    <row r="802452" spans="4:4" x14ac:dyDescent="0.25">
      <c r="D802452" s="41"/>
    </row>
    <row r="802673" spans="4:4" x14ac:dyDescent="0.25">
      <c r="D802673" s="41"/>
    </row>
    <row r="802894" spans="4:4" x14ac:dyDescent="0.25">
      <c r="D802894" s="41"/>
    </row>
    <row r="803115" spans="4:4" x14ac:dyDescent="0.25">
      <c r="D803115" s="41"/>
    </row>
    <row r="803336" spans="4:4" x14ac:dyDescent="0.25">
      <c r="D803336" s="41"/>
    </row>
    <row r="803557" spans="4:4" x14ac:dyDescent="0.25">
      <c r="D803557" s="41"/>
    </row>
    <row r="803778" spans="4:4" x14ac:dyDescent="0.25">
      <c r="D803778" s="41"/>
    </row>
    <row r="803999" spans="4:4" x14ac:dyDescent="0.25">
      <c r="D803999" s="41"/>
    </row>
    <row r="804220" spans="4:4" x14ac:dyDescent="0.25">
      <c r="D804220" s="41"/>
    </row>
    <row r="804441" spans="4:4" x14ac:dyDescent="0.25">
      <c r="D804441" s="41"/>
    </row>
    <row r="804662" spans="4:4" x14ac:dyDescent="0.25">
      <c r="D804662" s="41"/>
    </row>
    <row r="804883" spans="4:4" x14ac:dyDescent="0.25">
      <c r="D804883" s="41"/>
    </row>
    <row r="805104" spans="4:4" x14ac:dyDescent="0.25">
      <c r="D805104" s="41"/>
    </row>
    <row r="805325" spans="4:4" x14ac:dyDescent="0.25">
      <c r="D805325" s="41"/>
    </row>
    <row r="805546" spans="4:4" x14ac:dyDescent="0.25">
      <c r="D805546" s="41"/>
    </row>
    <row r="805767" spans="4:4" x14ac:dyDescent="0.25">
      <c r="D805767" s="41"/>
    </row>
    <row r="805988" spans="4:4" x14ac:dyDescent="0.25">
      <c r="D805988" s="41"/>
    </row>
    <row r="806209" spans="4:4" x14ac:dyDescent="0.25">
      <c r="D806209" s="41"/>
    </row>
    <row r="806430" spans="4:4" x14ac:dyDescent="0.25">
      <c r="D806430" s="41"/>
    </row>
    <row r="806651" spans="4:4" x14ac:dyDescent="0.25">
      <c r="D806651" s="41"/>
    </row>
    <row r="806872" spans="4:4" x14ac:dyDescent="0.25">
      <c r="D806872" s="41"/>
    </row>
    <row r="807093" spans="4:4" x14ac:dyDescent="0.25">
      <c r="D807093" s="41"/>
    </row>
    <row r="807314" spans="4:4" x14ac:dyDescent="0.25">
      <c r="D807314" s="41"/>
    </row>
    <row r="807535" spans="4:4" x14ac:dyDescent="0.25">
      <c r="D807535" s="41"/>
    </row>
    <row r="807756" spans="4:4" x14ac:dyDescent="0.25">
      <c r="D807756" s="41"/>
    </row>
    <row r="807977" spans="4:4" x14ac:dyDescent="0.25">
      <c r="D807977" s="41"/>
    </row>
    <row r="808198" spans="4:4" x14ac:dyDescent="0.25">
      <c r="D808198" s="41"/>
    </row>
    <row r="808419" spans="4:4" x14ac:dyDescent="0.25">
      <c r="D808419" s="41"/>
    </row>
    <row r="808640" spans="4:4" x14ac:dyDescent="0.25">
      <c r="D808640" s="41"/>
    </row>
    <row r="808861" spans="4:4" x14ac:dyDescent="0.25">
      <c r="D808861" s="41"/>
    </row>
    <row r="809082" spans="4:4" x14ac:dyDescent="0.25">
      <c r="D809082" s="41"/>
    </row>
    <row r="809303" spans="4:4" x14ac:dyDescent="0.25">
      <c r="D809303" s="41"/>
    </row>
    <row r="809524" spans="4:4" x14ac:dyDescent="0.25">
      <c r="D809524" s="41"/>
    </row>
    <row r="809745" spans="4:4" x14ac:dyDescent="0.25">
      <c r="D809745" s="41"/>
    </row>
    <row r="809966" spans="4:4" x14ac:dyDescent="0.25">
      <c r="D809966" s="41"/>
    </row>
    <row r="810187" spans="4:4" x14ac:dyDescent="0.25">
      <c r="D810187" s="41"/>
    </row>
    <row r="810408" spans="4:4" x14ac:dyDescent="0.25">
      <c r="D810408" s="41"/>
    </row>
    <row r="810629" spans="4:4" x14ac:dyDescent="0.25">
      <c r="D810629" s="41"/>
    </row>
    <row r="810850" spans="4:4" x14ac:dyDescent="0.25">
      <c r="D810850" s="41"/>
    </row>
    <row r="811071" spans="4:4" x14ac:dyDescent="0.25">
      <c r="D811071" s="41"/>
    </row>
    <row r="811292" spans="4:4" x14ac:dyDescent="0.25">
      <c r="D811292" s="41"/>
    </row>
    <row r="811513" spans="4:4" x14ac:dyDescent="0.25">
      <c r="D811513" s="41"/>
    </row>
    <row r="811734" spans="4:4" x14ac:dyDescent="0.25">
      <c r="D811734" s="41"/>
    </row>
    <row r="811955" spans="4:4" x14ac:dyDescent="0.25">
      <c r="D811955" s="41"/>
    </row>
    <row r="812176" spans="4:4" x14ac:dyDescent="0.25">
      <c r="D812176" s="41"/>
    </row>
    <row r="812397" spans="4:4" x14ac:dyDescent="0.25">
      <c r="D812397" s="41"/>
    </row>
    <row r="812618" spans="4:4" x14ac:dyDescent="0.25">
      <c r="D812618" s="41"/>
    </row>
    <row r="812839" spans="4:4" x14ac:dyDescent="0.25">
      <c r="D812839" s="41"/>
    </row>
    <row r="813060" spans="4:4" x14ac:dyDescent="0.25">
      <c r="D813060" s="41"/>
    </row>
    <row r="813281" spans="4:4" x14ac:dyDescent="0.25">
      <c r="D813281" s="41"/>
    </row>
    <row r="813502" spans="4:4" x14ac:dyDescent="0.25">
      <c r="D813502" s="41"/>
    </row>
    <row r="813723" spans="4:4" x14ac:dyDescent="0.25">
      <c r="D813723" s="41"/>
    </row>
    <row r="813944" spans="4:4" x14ac:dyDescent="0.25">
      <c r="D813944" s="41"/>
    </row>
    <row r="814165" spans="4:4" x14ac:dyDescent="0.25">
      <c r="D814165" s="41"/>
    </row>
    <row r="814386" spans="4:4" x14ac:dyDescent="0.25">
      <c r="D814386" s="41"/>
    </row>
    <row r="814607" spans="4:4" x14ac:dyDescent="0.25">
      <c r="D814607" s="41"/>
    </row>
    <row r="814828" spans="4:4" x14ac:dyDescent="0.25">
      <c r="D814828" s="41"/>
    </row>
    <row r="815049" spans="4:4" x14ac:dyDescent="0.25">
      <c r="D815049" s="41"/>
    </row>
    <row r="815270" spans="4:4" x14ac:dyDescent="0.25">
      <c r="D815270" s="41"/>
    </row>
    <row r="815491" spans="4:4" x14ac:dyDescent="0.25">
      <c r="D815491" s="41"/>
    </row>
    <row r="815712" spans="4:4" x14ac:dyDescent="0.25">
      <c r="D815712" s="41"/>
    </row>
    <row r="815933" spans="4:4" x14ac:dyDescent="0.25">
      <c r="D815933" s="41"/>
    </row>
    <row r="816154" spans="4:4" x14ac:dyDescent="0.25">
      <c r="D816154" s="41"/>
    </row>
    <row r="816375" spans="4:4" x14ac:dyDescent="0.25">
      <c r="D816375" s="41"/>
    </row>
    <row r="816596" spans="4:4" x14ac:dyDescent="0.25">
      <c r="D816596" s="41"/>
    </row>
    <row r="816817" spans="4:4" x14ac:dyDescent="0.25">
      <c r="D816817" s="41"/>
    </row>
    <row r="817038" spans="4:4" x14ac:dyDescent="0.25">
      <c r="D817038" s="41"/>
    </row>
    <row r="817259" spans="4:4" x14ac:dyDescent="0.25">
      <c r="D817259" s="41"/>
    </row>
    <row r="817480" spans="4:4" x14ac:dyDescent="0.25">
      <c r="D817480" s="41"/>
    </row>
    <row r="817701" spans="4:4" x14ac:dyDescent="0.25">
      <c r="D817701" s="41"/>
    </row>
    <row r="817922" spans="4:4" x14ac:dyDescent="0.25">
      <c r="D817922" s="41"/>
    </row>
    <row r="818143" spans="4:4" x14ac:dyDescent="0.25">
      <c r="D818143" s="41"/>
    </row>
    <row r="818364" spans="4:4" x14ac:dyDescent="0.25">
      <c r="D818364" s="41"/>
    </row>
    <row r="818585" spans="4:4" x14ac:dyDescent="0.25">
      <c r="D818585" s="41"/>
    </row>
    <row r="818806" spans="4:4" x14ac:dyDescent="0.25">
      <c r="D818806" s="41"/>
    </row>
    <row r="819027" spans="4:4" x14ac:dyDescent="0.25">
      <c r="D819027" s="41"/>
    </row>
    <row r="819248" spans="4:4" x14ac:dyDescent="0.25">
      <c r="D819248" s="41"/>
    </row>
    <row r="819469" spans="4:4" x14ac:dyDescent="0.25">
      <c r="D819469" s="41"/>
    </row>
    <row r="819690" spans="4:4" x14ac:dyDescent="0.25">
      <c r="D819690" s="41"/>
    </row>
    <row r="819911" spans="4:4" x14ac:dyDescent="0.25">
      <c r="D819911" s="41"/>
    </row>
    <row r="820132" spans="4:4" x14ac:dyDescent="0.25">
      <c r="D820132" s="41"/>
    </row>
    <row r="820353" spans="4:4" x14ac:dyDescent="0.25">
      <c r="D820353" s="41"/>
    </row>
    <row r="820574" spans="4:4" x14ac:dyDescent="0.25">
      <c r="D820574" s="41"/>
    </row>
    <row r="820795" spans="4:4" x14ac:dyDescent="0.25">
      <c r="D820795" s="41"/>
    </row>
    <row r="821016" spans="4:4" x14ac:dyDescent="0.25">
      <c r="D821016" s="41"/>
    </row>
    <row r="821237" spans="4:4" x14ac:dyDescent="0.25">
      <c r="D821237" s="41"/>
    </row>
    <row r="821458" spans="4:4" x14ac:dyDescent="0.25">
      <c r="D821458" s="41"/>
    </row>
    <row r="821679" spans="4:4" x14ac:dyDescent="0.25">
      <c r="D821679" s="41"/>
    </row>
    <row r="821900" spans="4:4" x14ac:dyDescent="0.25">
      <c r="D821900" s="41"/>
    </row>
    <row r="822121" spans="4:4" x14ac:dyDescent="0.25">
      <c r="D822121" s="41"/>
    </row>
    <row r="822342" spans="4:4" x14ac:dyDescent="0.25">
      <c r="D822342" s="41"/>
    </row>
    <row r="822563" spans="4:4" x14ac:dyDescent="0.25">
      <c r="D822563" s="41"/>
    </row>
    <row r="822784" spans="4:4" x14ac:dyDescent="0.25">
      <c r="D822784" s="41"/>
    </row>
    <row r="823005" spans="4:4" x14ac:dyDescent="0.25">
      <c r="D823005" s="41"/>
    </row>
    <row r="823226" spans="4:4" x14ac:dyDescent="0.25">
      <c r="D823226" s="41"/>
    </row>
    <row r="823447" spans="4:4" x14ac:dyDescent="0.25">
      <c r="D823447" s="41"/>
    </row>
    <row r="823668" spans="4:4" x14ac:dyDescent="0.25">
      <c r="D823668" s="41"/>
    </row>
    <row r="823889" spans="4:4" x14ac:dyDescent="0.25">
      <c r="D823889" s="41"/>
    </row>
    <row r="824110" spans="4:4" x14ac:dyDescent="0.25">
      <c r="D824110" s="41"/>
    </row>
    <row r="824331" spans="4:4" x14ac:dyDescent="0.25">
      <c r="D824331" s="41"/>
    </row>
    <row r="824552" spans="4:4" x14ac:dyDescent="0.25">
      <c r="D824552" s="41"/>
    </row>
    <row r="824773" spans="4:4" x14ac:dyDescent="0.25">
      <c r="D824773" s="41"/>
    </row>
    <row r="824994" spans="4:4" x14ac:dyDescent="0.25">
      <c r="D824994" s="41"/>
    </row>
    <row r="825215" spans="4:4" x14ac:dyDescent="0.25">
      <c r="D825215" s="41"/>
    </row>
    <row r="825436" spans="4:4" x14ac:dyDescent="0.25">
      <c r="D825436" s="41"/>
    </row>
    <row r="825657" spans="4:4" x14ac:dyDescent="0.25">
      <c r="D825657" s="41"/>
    </row>
    <row r="825878" spans="4:4" x14ac:dyDescent="0.25">
      <c r="D825878" s="41"/>
    </row>
    <row r="826099" spans="4:4" x14ac:dyDescent="0.25">
      <c r="D826099" s="41"/>
    </row>
    <row r="826320" spans="4:4" x14ac:dyDescent="0.25">
      <c r="D826320" s="41"/>
    </row>
    <row r="826541" spans="4:4" x14ac:dyDescent="0.25">
      <c r="D826541" s="41"/>
    </row>
    <row r="826762" spans="4:4" x14ac:dyDescent="0.25">
      <c r="D826762" s="41"/>
    </row>
    <row r="826983" spans="4:4" x14ac:dyDescent="0.25">
      <c r="D826983" s="41"/>
    </row>
    <row r="827204" spans="4:4" x14ac:dyDescent="0.25">
      <c r="D827204" s="41"/>
    </row>
    <row r="827425" spans="4:4" x14ac:dyDescent="0.25">
      <c r="D827425" s="41"/>
    </row>
    <row r="827646" spans="4:4" x14ac:dyDescent="0.25">
      <c r="D827646" s="41"/>
    </row>
    <row r="827867" spans="4:4" x14ac:dyDescent="0.25">
      <c r="D827867" s="41"/>
    </row>
    <row r="828088" spans="4:4" x14ac:dyDescent="0.25">
      <c r="D828088" s="41"/>
    </row>
    <row r="828309" spans="4:4" x14ac:dyDescent="0.25">
      <c r="D828309" s="41"/>
    </row>
    <row r="828530" spans="4:4" x14ac:dyDescent="0.25">
      <c r="D828530" s="41"/>
    </row>
    <row r="828751" spans="4:4" x14ac:dyDescent="0.25">
      <c r="D828751" s="41"/>
    </row>
    <row r="828972" spans="4:4" x14ac:dyDescent="0.25">
      <c r="D828972" s="41"/>
    </row>
    <row r="829193" spans="4:4" x14ac:dyDescent="0.25">
      <c r="D829193" s="41"/>
    </row>
    <row r="829414" spans="4:4" x14ac:dyDescent="0.25">
      <c r="D829414" s="41"/>
    </row>
    <row r="829635" spans="4:4" x14ac:dyDescent="0.25">
      <c r="D829635" s="41"/>
    </row>
    <row r="829856" spans="4:4" x14ac:dyDescent="0.25">
      <c r="D829856" s="41"/>
    </row>
    <row r="830077" spans="4:4" x14ac:dyDescent="0.25">
      <c r="D830077" s="41"/>
    </row>
    <row r="830298" spans="4:4" x14ac:dyDescent="0.25">
      <c r="D830298" s="41"/>
    </row>
    <row r="830519" spans="4:4" x14ac:dyDescent="0.25">
      <c r="D830519" s="41"/>
    </row>
    <row r="830740" spans="4:4" x14ac:dyDescent="0.25">
      <c r="D830740" s="41"/>
    </row>
    <row r="830961" spans="4:4" x14ac:dyDescent="0.25">
      <c r="D830961" s="41"/>
    </row>
    <row r="831182" spans="4:4" x14ac:dyDescent="0.25">
      <c r="D831182" s="41"/>
    </row>
    <row r="831403" spans="4:4" x14ac:dyDescent="0.25">
      <c r="D831403" s="41"/>
    </row>
    <row r="831624" spans="4:4" x14ac:dyDescent="0.25">
      <c r="D831624" s="41"/>
    </row>
    <row r="831845" spans="4:4" x14ac:dyDescent="0.25">
      <c r="D831845" s="41"/>
    </row>
    <row r="832066" spans="4:4" x14ac:dyDescent="0.25">
      <c r="D832066" s="41"/>
    </row>
    <row r="832287" spans="4:4" x14ac:dyDescent="0.25">
      <c r="D832287" s="41"/>
    </row>
    <row r="832508" spans="4:4" x14ac:dyDescent="0.25">
      <c r="D832508" s="41"/>
    </row>
    <row r="832729" spans="4:4" x14ac:dyDescent="0.25">
      <c r="D832729" s="41"/>
    </row>
    <row r="832950" spans="4:4" x14ac:dyDescent="0.25">
      <c r="D832950" s="41"/>
    </row>
    <row r="833171" spans="4:4" x14ac:dyDescent="0.25">
      <c r="D833171" s="41"/>
    </row>
    <row r="833392" spans="4:4" x14ac:dyDescent="0.25">
      <c r="D833392" s="41"/>
    </row>
    <row r="833613" spans="4:4" x14ac:dyDescent="0.25">
      <c r="D833613" s="41"/>
    </row>
    <row r="833834" spans="4:4" x14ac:dyDescent="0.25">
      <c r="D833834" s="41"/>
    </row>
    <row r="834055" spans="4:4" x14ac:dyDescent="0.25">
      <c r="D834055" s="41"/>
    </row>
    <row r="834276" spans="4:4" x14ac:dyDescent="0.25">
      <c r="D834276" s="41"/>
    </row>
    <row r="834497" spans="4:4" x14ac:dyDescent="0.25">
      <c r="D834497" s="41"/>
    </row>
    <row r="834718" spans="4:4" x14ac:dyDescent="0.25">
      <c r="D834718" s="41"/>
    </row>
    <row r="834939" spans="4:4" x14ac:dyDescent="0.25">
      <c r="D834939" s="41"/>
    </row>
    <row r="835160" spans="4:4" x14ac:dyDescent="0.25">
      <c r="D835160" s="41"/>
    </row>
    <row r="835381" spans="4:4" x14ac:dyDescent="0.25">
      <c r="D835381" s="41"/>
    </row>
    <row r="835602" spans="4:4" x14ac:dyDescent="0.25">
      <c r="D835602" s="41"/>
    </row>
    <row r="835823" spans="4:4" x14ac:dyDescent="0.25">
      <c r="D835823" s="41"/>
    </row>
    <row r="836044" spans="4:4" x14ac:dyDescent="0.25">
      <c r="D836044" s="41"/>
    </row>
    <row r="836265" spans="4:4" x14ac:dyDescent="0.25">
      <c r="D836265" s="41"/>
    </row>
    <row r="836486" spans="4:4" x14ac:dyDescent="0.25">
      <c r="D836486" s="41"/>
    </row>
    <row r="836707" spans="4:4" x14ac:dyDescent="0.25">
      <c r="D836707" s="41"/>
    </row>
    <row r="836928" spans="4:4" x14ac:dyDescent="0.25">
      <c r="D836928" s="41"/>
    </row>
    <row r="837149" spans="4:4" x14ac:dyDescent="0.25">
      <c r="D837149" s="41"/>
    </row>
    <row r="837370" spans="4:4" x14ac:dyDescent="0.25">
      <c r="D837370" s="41"/>
    </row>
    <row r="837591" spans="4:4" x14ac:dyDescent="0.25">
      <c r="D837591" s="41"/>
    </row>
    <row r="837812" spans="4:4" x14ac:dyDescent="0.25">
      <c r="D837812" s="41"/>
    </row>
    <row r="838033" spans="4:4" x14ac:dyDescent="0.25">
      <c r="D838033" s="41"/>
    </row>
    <row r="838254" spans="4:4" x14ac:dyDescent="0.25">
      <c r="D838254" s="41"/>
    </row>
    <row r="838475" spans="4:4" x14ac:dyDescent="0.25">
      <c r="D838475" s="41"/>
    </row>
    <row r="838696" spans="4:4" x14ac:dyDescent="0.25">
      <c r="D838696" s="41"/>
    </row>
    <row r="838917" spans="4:4" x14ac:dyDescent="0.25">
      <c r="D838917" s="41"/>
    </row>
    <row r="839138" spans="4:4" x14ac:dyDescent="0.25">
      <c r="D839138" s="41"/>
    </row>
    <row r="839359" spans="4:4" x14ac:dyDescent="0.25">
      <c r="D839359" s="41"/>
    </row>
    <row r="839580" spans="4:4" x14ac:dyDescent="0.25">
      <c r="D839580" s="41"/>
    </row>
    <row r="839801" spans="4:4" x14ac:dyDescent="0.25">
      <c r="D839801" s="41"/>
    </row>
    <row r="840022" spans="4:4" x14ac:dyDescent="0.25">
      <c r="D840022" s="41"/>
    </row>
    <row r="840243" spans="4:4" x14ac:dyDescent="0.25">
      <c r="D840243" s="41"/>
    </row>
    <row r="840464" spans="4:4" x14ac:dyDescent="0.25">
      <c r="D840464" s="41"/>
    </row>
    <row r="840685" spans="4:4" x14ac:dyDescent="0.25">
      <c r="D840685" s="41"/>
    </row>
    <row r="840906" spans="4:4" x14ac:dyDescent="0.25">
      <c r="D840906" s="41"/>
    </row>
    <row r="841127" spans="4:4" x14ac:dyDescent="0.25">
      <c r="D841127" s="41"/>
    </row>
    <row r="841348" spans="4:4" x14ac:dyDescent="0.25">
      <c r="D841348" s="41"/>
    </row>
    <row r="841569" spans="4:4" x14ac:dyDescent="0.25">
      <c r="D841569" s="41"/>
    </row>
    <row r="841790" spans="4:4" x14ac:dyDescent="0.25">
      <c r="D841790" s="41"/>
    </row>
    <row r="842011" spans="4:4" x14ac:dyDescent="0.25">
      <c r="D842011" s="41"/>
    </row>
    <row r="842232" spans="4:4" x14ac:dyDescent="0.25">
      <c r="D842232" s="41"/>
    </row>
    <row r="842453" spans="4:4" x14ac:dyDescent="0.25">
      <c r="D842453" s="41"/>
    </row>
    <row r="842674" spans="4:4" x14ac:dyDescent="0.25">
      <c r="D842674" s="41"/>
    </row>
    <row r="842895" spans="4:4" x14ac:dyDescent="0.25">
      <c r="D842895" s="41"/>
    </row>
    <row r="843116" spans="4:4" x14ac:dyDescent="0.25">
      <c r="D843116" s="41"/>
    </row>
    <row r="843337" spans="4:4" x14ac:dyDescent="0.25">
      <c r="D843337" s="41"/>
    </row>
    <row r="843558" spans="4:4" x14ac:dyDescent="0.25">
      <c r="D843558" s="41"/>
    </row>
    <row r="843779" spans="4:4" x14ac:dyDescent="0.25">
      <c r="D843779" s="41"/>
    </row>
    <row r="844000" spans="4:4" x14ac:dyDescent="0.25">
      <c r="D844000" s="41"/>
    </row>
    <row r="844221" spans="4:4" x14ac:dyDescent="0.25">
      <c r="D844221" s="41"/>
    </row>
    <row r="844442" spans="4:4" x14ac:dyDescent="0.25">
      <c r="D844442" s="41"/>
    </row>
    <row r="844663" spans="4:4" x14ac:dyDescent="0.25">
      <c r="D844663" s="41"/>
    </row>
    <row r="844884" spans="4:4" x14ac:dyDescent="0.25">
      <c r="D844884" s="41"/>
    </row>
    <row r="845105" spans="4:4" x14ac:dyDescent="0.25">
      <c r="D845105" s="41"/>
    </row>
    <row r="845326" spans="4:4" x14ac:dyDescent="0.25">
      <c r="D845326" s="41"/>
    </row>
    <row r="845547" spans="4:4" x14ac:dyDescent="0.25">
      <c r="D845547" s="41"/>
    </row>
    <row r="845768" spans="4:4" x14ac:dyDescent="0.25">
      <c r="D845768" s="41"/>
    </row>
    <row r="845989" spans="4:4" x14ac:dyDescent="0.25">
      <c r="D845989" s="41"/>
    </row>
    <row r="846210" spans="4:4" x14ac:dyDescent="0.25">
      <c r="D846210" s="41"/>
    </row>
    <row r="846431" spans="4:4" x14ac:dyDescent="0.25">
      <c r="D846431" s="41"/>
    </row>
    <row r="846652" spans="4:4" x14ac:dyDescent="0.25">
      <c r="D846652" s="41"/>
    </row>
    <row r="846873" spans="4:4" x14ac:dyDescent="0.25">
      <c r="D846873" s="41"/>
    </row>
    <row r="847094" spans="4:4" x14ac:dyDescent="0.25">
      <c r="D847094" s="41"/>
    </row>
    <row r="847315" spans="4:4" x14ac:dyDescent="0.25">
      <c r="D847315" s="41"/>
    </row>
    <row r="847536" spans="4:4" x14ac:dyDescent="0.25">
      <c r="D847536" s="41"/>
    </row>
    <row r="847757" spans="4:4" x14ac:dyDescent="0.25">
      <c r="D847757" s="41"/>
    </row>
    <row r="847978" spans="4:4" x14ac:dyDescent="0.25">
      <c r="D847978" s="41"/>
    </row>
    <row r="848199" spans="4:4" x14ac:dyDescent="0.25">
      <c r="D848199" s="41"/>
    </row>
    <row r="848420" spans="4:4" x14ac:dyDescent="0.25">
      <c r="D848420" s="41"/>
    </row>
    <row r="848641" spans="4:4" x14ac:dyDescent="0.25">
      <c r="D848641" s="41"/>
    </row>
    <row r="848862" spans="4:4" x14ac:dyDescent="0.25">
      <c r="D848862" s="41"/>
    </row>
    <row r="849083" spans="4:4" x14ac:dyDescent="0.25">
      <c r="D849083" s="41"/>
    </row>
    <row r="849304" spans="4:4" x14ac:dyDescent="0.25">
      <c r="D849304" s="41"/>
    </row>
    <row r="849525" spans="4:4" x14ac:dyDescent="0.25">
      <c r="D849525" s="41"/>
    </row>
    <row r="849746" spans="4:4" x14ac:dyDescent="0.25">
      <c r="D849746" s="41"/>
    </row>
    <row r="849967" spans="4:4" x14ac:dyDescent="0.25">
      <c r="D849967" s="41"/>
    </row>
    <row r="850188" spans="4:4" x14ac:dyDescent="0.25">
      <c r="D850188" s="41"/>
    </row>
    <row r="850409" spans="4:4" x14ac:dyDescent="0.25">
      <c r="D850409" s="41"/>
    </row>
    <row r="850630" spans="4:4" x14ac:dyDescent="0.25">
      <c r="D850630" s="41"/>
    </row>
    <row r="850851" spans="4:4" x14ac:dyDescent="0.25">
      <c r="D850851" s="41"/>
    </row>
    <row r="851072" spans="4:4" x14ac:dyDescent="0.25">
      <c r="D851072" s="41"/>
    </row>
    <row r="851293" spans="4:4" x14ac:dyDescent="0.25">
      <c r="D851293" s="41"/>
    </row>
    <row r="851514" spans="4:4" x14ac:dyDescent="0.25">
      <c r="D851514" s="41"/>
    </row>
    <row r="851735" spans="4:4" x14ac:dyDescent="0.25">
      <c r="D851735" s="41"/>
    </row>
    <row r="851956" spans="4:4" x14ac:dyDescent="0.25">
      <c r="D851956" s="41"/>
    </row>
    <row r="852177" spans="4:4" x14ac:dyDescent="0.25">
      <c r="D852177" s="41"/>
    </row>
    <row r="852398" spans="4:4" x14ac:dyDescent="0.25">
      <c r="D852398" s="41"/>
    </row>
    <row r="852619" spans="4:4" x14ac:dyDescent="0.25">
      <c r="D852619" s="41"/>
    </row>
    <row r="852840" spans="4:4" x14ac:dyDescent="0.25">
      <c r="D852840" s="41"/>
    </row>
    <row r="853061" spans="4:4" x14ac:dyDescent="0.25">
      <c r="D853061" s="41"/>
    </row>
    <row r="853282" spans="4:4" x14ac:dyDescent="0.25">
      <c r="D853282" s="41"/>
    </row>
    <row r="853503" spans="4:4" x14ac:dyDescent="0.25">
      <c r="D853503" s="41"/>
    </row>
    <row r="853724" spans="4:4" x14ac:dyDescent="0.25">
      <c r="D853724" s="41"/>
    </row>
    <row r="853945" spans="4:4" x14ac:dyDescent="0.25">
      <c r="D853945" s="41"/>
    </row>
    <row r="854166" spans="4:4" x14ac:dyDescent="0.25">
      <c r="D854166" s="41"/>
    </row>
    <row r="854387" spans="4:4" x14ac:dyDescent="0.25">
      <c r="D854387" s="41"/>
    </row>
    <row r="854608" spans="4:4" x14ac:dyDescent="0.25">
      <c r="D854608" s="41"/>
    </row>
    <row r="854829" spans="4:4" x14ac:dyDescent="0.25">
      <c r="D854829" s="41"/>
    </row>
    <row r="855050" spans="4:4" x14ac:dyDescent="0.25">
      <c r="D855050" s="41"/>
    </row>
    <row r="855271" spans="4:4" x14ac:dyDescent="0.25">
      <c r="D855271" s="41"/>
    </row>
    <row r="855492" spans="4:4" x14ac:dyDescent="0.25">
      <c r="D855492" s="41"/>
    </row>
    <row r="855713" spans="4:4" x14ac:dyDescent="0.25">
      <c r="D855713" s="41"/>
    </row>
    <row r="855934" spans="4:4" x14ac:dyDescent="0.25">
      <c r="D855934" s="41"/>
    </row>
    <row r="856155" spans="4:4" x14ac:dyDescent="0.25">
      <c r="D856155" s="41"/>
    </row>
    <row r="856376" spans="4:4" x14ac:dyDescent="0.25">
      <c r="D856376" s="41"/>
    </row>
    <row r="856597" spans="4:4" x14ac:dyDescent="0.25">
      <c r="D856597" s="41"/>
    </row>
    <row r="856818" spans="4:4" x14ac:dyDescent="0.25">
      <c r="D856818" s="41"/>
    </row>
    <row r="857039" spans="4:4" x14ac:dyDescent="0.25">
      <c r="D857039" s="41"/>
    </row>
    <row r="857260" spans="4:4" x14ac:dyDescent="0.25">
      <c r="D857260" s="41"/>
    </row>
    <row r="857481" spans="4:4" x14ac:dyDescent="0.25">
      <c r="D857481" s="41"/>
    </row>
    <row r="857702" spans="4:4" x14ac:dyDescent="0.25">
      <c r="D857702" s="41"/>
    </row>
    <row r="857923" spans="4:4" x14ac:dyDescent="0.25">
      <c r="D857923" s="41"/>
    </row>
    <row r="858144" spans="4:4" x14ac:dyDescent="0.25">
      <c r="D858144" s="41"/>
    </row>
    <row r="858365" spans="4:4" x14ac:dyDescent="0.25">
      <c r="D858365" s="41"/>
    </row>
    <row r="858586" spans="4:4" x14ac:dyDescent="0.25">
      <c r="D858586" s="41"/>
    </row>
    <row r="858807" spans="4:4" x14ac:dyDescent="0.25">
      <c r="D858807" s="41"/>
    </row>
    <row r="859028" spans="4:4" x14ac:dyDescent="0.25">
      <c r="D859028" s="41"/>
    </row>
    <row r="859249" spans="4:4" x14ac:dyDescent="0.25">
      <c r="D859249" s="41"/>
    </row>
    <row r="859470" spans="4:4" x14ac:dyDescent="0.25">
      <c r="D859470" s="41"/>
    </row>
    <row r="859691" spans="4:4" x14ac:dyDescent="0.25">
      <c r="D859691" s="41"/>
    </row>
    <row r="859912" spans="4:4" x14ac:dyDescent="0.25">
      <c r="D859912" s="41"/>
    </row>
    <row r="860133" spans="4:4" x14ac:dyDescent="0.25">
      <c r="D860133" s="41"/>
    </row>
    <row r="860354" spans="4:4" x14ac:dyDescent="0.25">
      <c r="D860354" s="41"/>
    </row>
    <row r="860575" spans="4:4" x14ac:dyDescent="0.25">
      <c r="D860575" s="41"/>
    </row>
    <row r="860796" spans="4:4" x14ac:dyDescent="0.25">
      <c r="D860796" s="41"/>
    </row>
    <row r="861017" spans="4:4" x14ac:dyDescent="0.25">
      <c r="D861017" s="41"/>
    </row>
    <row r="861238" spans="4:4" x14ac:dyDescent="0.25">
      <c r="D861238" s="41"/>
    </row>
    <row r="861459" spans="4:4" x14ac:dyDescent="0.25">
      <c r="D861459" s="41"/>
    </row>
    <row r="861680" spans="4:4" x14ac:dyDescent="0.25">
      <c r="D861680" s="41"/>
    </row>
    <row r="861901" spans="4:4" x14ac:dyDescent="0.25">
      <c r="D861901" s="41"/>
    </row>
    <row r="862122" spans="4:4" x14ac:dyDescent="0.25">
      <c r="D862122" s="41"/>
    </row>
    <row r="862343" spans="4:4" x14ac:dyDescent="0.25">
      <c r="D862343" s="41"/>
    </row>
    <row r="862564" spans="4:4" x14ac:dyDescent="0.25">
      <c r="D862564" s="41"/>
    </row>
    <row r="862785" spans="4:4" x14ac:dyDescent="0.25">
      <c r="D862785" s="41"/>
    </row>
    <row r="863006" spans="4:4" x14ac:dyDescent="0.25">
      <c r="D863006" s="41"/>
    </row>
    <row r="863227" spans="4:4" x14ac:dyDescent="0.25">
      <c r="D863227" s="41"/>
    </row>
    <row r="863448" spans="4:4" x14ac:dyDescent="0.25">
      <c r="D863448" s="41"/>
    </row>
    <row r="863669" spans="4:4" x14ac:dyDescent="0.25">
      <c r="D863669" s="41"/>
    </row>
    <row r="863890" spans="4:4" x14ac:dyDescent="0.25">
      <c r="D863890" s="41"/>
    </row>
    <row r="864111" spans="4:4" x14ac:dyDescent="0.25">
      <c r="D864111" s="41"/>
    </row>
    <row r="864332" spans="4:4" x14ac:dyDescent="0.25">
      <c r="D864332" s="41"/>
    </row>
    <row r="864553" spans="4:4" x14ac:dyDescent="0.25">
      <c r="D864553" s="41"/>
    </row>
    <row r="864774" spans="4:4" x14ac:dyDescent="0.25">
      <c r="D864774" s="41"/>
    </row>
    <row r="864995" spans="4:4" x14ac:dyDescent="0.25">
      <c r="D864995" s="41"/>
    </row>
    <row r="865216" spans="4:4" x14ac:dyDescent="0.25">
      <c r="D865216" s="41"/>
    </row>
    <row r="865437" spans="4:4" x14ac:dyDescent="0.25">
      <c r="D865437" s="41"/>
    </row>
    <row r="865658" spans="4:4" x14ac:dyDescent="0.25">
      <c r="D865658" s="41"/>
    </row>
    <row r="865879" spans="4:4" x14ac:dyDescent="0.25">
      <c r="D865879" s="41"/>
    </row>
    <row r="866100" spans="4:4" x14ac:dyDescent="0.25">
      <c r="D866100" s="41"/>
    </row>
    <row r="866321" spans="4:4" x14ac:dyDescent="0.25">
      <c r="D866321" s="41"/>
    </row>
    <row r="866542" spans="4:4" x14ac:dyDescent="0.25">
      <c r="D866542" s="41"/>
    </row>
    <row r="866763" spans="4:4" x14ac:dyDescent="0.25">
      <c r="D866763" s="41"/>
    </row>
    <row r="866984" spans="4:4" x14ac:dyDescent="0.25">
      <c r="D866984" s="41"/>
    </row>
    <row r="867205" spans="4:4" x14ac:dyDescent="0.25">
      <c r="D867205" s="41"/>
    </row>
    <row r="867426" spans="4:4" x14ac:dyDescent="0.25">
      <c r="D867426" s="41"/>
    </row>
    <row r="867647" spans="4:4" x14ac:dyDescent="0.25">
      <c r="D867647" s="41"/>
    </row>
    <row r="867868" spans="4:4" x14ac:dyDescent="0.25">
      <c r="D867868" s="41"/>
    </row>
    <row r="868089" spans="4:4" x14ac:dyDescent="0.25">
      <c r="D868089" s="41"/>
    </row>
    <row r="868310" spans="4:4" x14ac:dyDescent="0.25">
      <c r="D868310" s="41"/>
    </row>
    <row r="868531" spans="4:4" x14ac:dyDescent="0.25">
      <c r="D868531" s="41"/>
    </row>
    <row r="868752" spans="4:4" x14ac:dyDescent="0.25">
      <c r="D868752" s="41"/>
    </row>
    <row r="868973" spans="4:4" x14ac:dyDescent="0.25">
      <c r="D868973" s="41"/>
    </row>
    <row r="869194" spans="4:4" x14ac:dyDescent="0.25">
      <c r="D869194" s="41"/>
    </row>
    <row r="869415" spans="4:4" x14ac:dyDescent="0.25">
      <c r="D869415" s="41"/>
    </row>
    <row r="869636" spans="4:4" x14ac:dyDescent="0.25">
      <c r="D869636" s="41"/>
    </row>
    <row r="869857" spans="4:4" x14ac:dyDescent="0.25">
      <c r="D869857" s="41"/>
    </row>
    <row r="870078" spans="4:4" x14ac:dyDescent="0.25">
      <c r="D870078" s="41"/>
    </row>
    <row r="870299" spans="4:4" x14ac:dyDescent="0.25">
      <c r="D870299" s="41"/>
    </row>
    <row r="870520" spans="4:4" x14ac:dyDescent="0.25">
      <c r="D870520" s="41"/>
    </row>
    <row r="870741" spans="4:4" x14ac:dyDescent="0.25">
      <c r="D870741" s="41"/>
    </row>
    <row r="870962" spans="4:4" x14ac:dyDescent="0.25">
      <c r="D870962" s="41"/>
    </row>
    <row r="871183" spans="4:4" x14ac:dyDescent="0.25">
      <c r="D871183" s="41"/>
    </row>
    <row r="871404" spans="4:4" x14ac:dyDescent="0.25">
      <c r="D871404" s="41"/>
    </row>
    <row r="871625" spans="4:4" x14ac:dyDescent="0.25">
      <c r="D871625" s="41"/>
    </row>
    <row r="871846" spans="4:4" x14ac:dyDescent="0.25">
      <c r="D871846" s="41"/>
    </row>
    <row r="872067" spans="4:4" x14ac:dyDescent="0.25">
      <c r="D872067" s="41"/>
    </row>
    <row r="872288" spans="4:4" x14ac:dyDescent="0.25">
      <c r="D872288" s="41"/>
    </row>
    <row r="872509" spans="4:4" x14ac:dyDescent="0.25">
      <c r="D872509" s="41"/>
    </row>
    <row r="872730" spans="4:4" x14ac:dyDescent="0.25">
      <c r="D872730" s="41"/>
    </row>
    <row r="872951" spans="4:4" x14ac:dyDescent="0.25">
      <c r="D872951" s="41"/>
    </row>
    <row r="873172" spans="4:4" x14ac:dyDescent="0.25">
      <c r="D873172" s="41"/>
    </row>
    <row r="873393" spans="4:4" x14ac:dyDescent="0.25">
      <c r="D873393" s="41"/>
    </row>
    <row r="873614" spans="4:4" x14ac:dyDescent="0.25">
      <c r="D873614" s="41"/>
    </row>
    <row r="873835" spans="4:4" x14ac:dyDescent="0.25">
      <c r="D873835" s="41"/>
    </row>
    <row r="874056" spans="4:4" x14ac:dyDescent="0.25">
      <c r="D874056" s="41"/>
    </row>
    <row r="874277" spans="4:4" x14ac:dyDescent="0.25">
      <c r="D874277" s="41"/>
    </row>
    <row r="874498" spans="4:4" x14ac:dyDescent="0.25">
      <c r="D874498" s="41"/>
    </row>
    <row r="874719" spans="4:4" x14ac:dyDescent="0.25">
      <c r="D874719" s="41"/>
    </row>
    <row r="874940" spans="4:4" x14ac:dyDescent="0.25">
      <c r="D874940" s="41"/>
    </row>
    <row r="875161" spans="4:4" x14ac:dyDescent="0.25">
      <c r="D875161" s="41"/>
    </row>
    <row r="875382" spans="4:4" x14ac:dyDescent="0.25">
      <c r="D875382" s="41"/>
    </row>
    <row r="875603" spans="4:4" x14ac:dyDescent="0.25">
      <c r="D875603" s="41"/>
    </row>
    <row r="875824" spans="4:4" x14ac:dyDescent="0.25">
      <c r="D875824" s="41"/>
    </row>
    <row r="876045" spans="4:4" x14ac:dyDescent="0.25">
      <c r="D876045" s="41"/>
    </row>
    <row r="876266" spans="4:4" x14ac:dyDescent="0.25">
      <c r="D876266" s="41"/>
    </row>
    <row r="876487" spans="4:4" x14ac:dyDescent="0.25">
      <c r="D876487" s="41"/>
    </row>
    <row r="876708" spans="4:4" x14ac:dyDescent="0.25">
      <c r="D876708" s="41"/>
    </row>
    <row r="876929" spans="4:4" x14ac:dyDescent="0.25">
      <c r="D876929" s="41"/>
    </row>
    <row r="877150" spans="4:4" x14ac:dyDescent="0.25">
      <c r="D877150" s="41"/>
    </row>
    <row r="877371" spans="4:4" x14ac:dyDescent="0.25">
      <c r="D877371" s="41"/>
    </row>
    <row r="877592" spans="4:4" x14ac:dyDescent="0.25">
      <c r="D877592" s="41"/>
    </row>
    <row r="877813" spans="4:4" x14ac:dyDescent="0.25">
      <c r="D877813" s="41"/>
    </row>
    <row r="878034" spans="4:4" x14ac:dyDescent="0.25">
      <c r="D878034" s="41"/>
    </row>
    <row r="878255" spans="4:4" x14ac:dyDescent="0.25">
      <c r="D878255" s="41"/>
    </row>
    <row r="878476" spans="4:4" x14ac:dyDescent="0.25">
      <c r="D878476" s="41"/>
    </row>
    <row r="878697" spans="4:4" x14ac:dyDescent="0.25">
      <c r="D878697" s="41"/>
    </row>
    <row r="878918" spans="4:4" x14ac:dyDescent="0.25">
      <c r="D878918" s="41"/>
    </row>
    <row r="879139" spans="4:4" x14ac:dyDescent="0.25">
      <c r="D879139" s="41"/>
    </row>
    <row r="879360" spans="4:4" x14ac:dyDescent="0.25">
      <c r="D879360" s="41"/>
    </row>
    <row r="879581" spans="4:4" x14ac:dyDescent="0.25">
      <c r="D879581" s="41"/>
    </row>
    <row r="879802" spans="4:4" x14ac:dyDescent="0.25">
      <c r="D879802" s="41"/>
    </row>
    <row r="880023" spans="4:4" x14ac:dyDescent="0.25">
      <c r="D880023" s="41"/>
    </row>
    <row r="880244" spans="4:4" x14ac:dyDescent="0.25">
      <c r="D880244" s="41"/>
    </row>
    <row r="880465" spans="4:4" x14ac:dyDescent="0.25">
      <c r="D880465" s="41"/>
    </row>
    <row r="880686" spans="4:4" x14ac:dyDescent="0.25">
      <c r="D880686" s="41"/>
    </row>
    <row r="880907" spans="4:4" x14ac:dyDescent="0.25">
      <c r="D880907" s="41"/>
    </row>
    <row r="881128" spans="4:4" x14ac:dyDescent="0.25">
      <c r="D881128" s="41"/>
    </row>
    <row r="881349" spans="4:4" x14ac:dyDescent="0.25">
      <c r="D881349" s="41"/>
    </row>
    <row r="881570" spans="4:4" x14ac:dyDescent="0.25">
      <c r="D881570" s="41"/>
    </row>
    <row r="881791" spans="4:4" x14ac:dyDescent="0.25">
      <c r="D881791" s="41"/>
    </row>
    <row r="882012" spans="4:4" x14ac:dyDescent="0.25">
      <c r="D882012" s="41"/>
    </row>
    <row r="882233" spans="4:4" x14ac:dyDescent="0.25">
      <c r="D882233" s="41"/>
    </row>
    <row r="882454" spans="4:4" x14ac:dyDescent="0.25">
      <c r="D882454" s="41"/>
    </row>
    <row r="882675" spans="4:4" x14ac:dyDescent="0.25">
      <c r="D882675" s="41"/>
    </row>
    <row r="882896" spans="4:4" x14ac:dyDescent="0.25">
      <c r="D882896" s="41"/>
    </row>
    <row r="883117" spans="4:4" x14ac:dyDescent="0.25">
      <c r="D883117" s="41"/>
    </row>
    <row r="883338" spans="4:4" x14ac:dyDescent="0.25">
      <c r="D883338" s="41"/>
    </row>
    <row r="883559" spans="4:4" x14ac:dyDescent="0.25">
      <c r="D883559" s="41"/>
    </row>
    <row r="883780" spans="4:4" x14ac:dyDescent="0.25">
      <c r="D883780" s="41"/>
    </row>
    <row r="884001" spans="4:4" x14ac:dyDescent="0.25">
      <c r="D884001" s="41"/>
    </row>
    <row r="884222" spans="4:4" x14ac:dyDescent="0.25">
      <c r="D884222" s="41"/>
    </row>
    <row r="884443" spans="4:4" x14ac:dyDescent="0.25">
      <c r="D884443" s="41"/>
    </row>
    <row r="884664" spans="4:4" x14ac:dyDescent="0.25">
      <c r="D884664" s="41"/>
    </row>
    <row r="884885" spans="4:4" x14ac:dyDescent="0.25">
      <c r="D884885" s="41"/>
    </row>
    <row r="885106" spans="4:4" x14ac:dyDescent="0.25">
      <c r="D885106" s="41"/>
    </row>
    <row r="885327" spans="4:4" x14ac:dyDescent="0.25">
      <c r="D885327" s="41"/>
    </row>
    <row r="885548" spans="4:4" x14ac:dyDescent="0.25">
      <c r="D885548" s="41"/>
    </row>
    <row r="885769" spans="4:4" x14ac:dyDescent="0.25">
      <c r="D885769" s="41"/>
    </row>
    <row r="885990" spans="4:4" x14ac:dyDescent="0.25">
      <c r="D885990" s="41"/>
    </row>
    <row r="886211" spans="4:4" x14ac:dyDescent="0.25">
      <c r="D886211" s="41"/>
    </row>
    <row r="886432" spans="4:4" x14ac:dyDescent="0.25">
      <c r="D886432" s="41"/>
    </row>
    <row r="886653" spans="4:4" x14ac:dyDescent="0.25">
      <c r="D886653" s="41"/>
    </row>
    <row r="886874" spans="4:4" x14ac:dyDescent="0.25">
      <c r="D886874" s="41"/>
    </row>
    <row r="887095" spans="4:4" x14ac:dyDescent="0.25">
      <c r="D887095" s="41"/>
    </row>
    <row r="887316" spans="4:4" x14ac:dyDescent="0.25">
      <c r="D887316" s="41"/>
    </row>
    <row r="887537" spans="4:4" x14ac:dyDescent="0.25">
      <c r="D887537" s="41"/>
    </row>
    <row r="887758" spans="4:4" x14ac:dyDescent="0.25">
      <c r="D887758" s="41"/>
    </row>
    <row r="887979" spans="4:4" x14ac:dyDescent="0.25">
      <c r="D887979" s="41"/>
    </row>
    <row r="888200" spans="4:4" x14ac:dyDescent="0.25">
      <c r="D888200" s="41"/>
    </row>
    <row r="888421" spans="4:4" x14ac:dyDescent="0.25">
      <c r="D888421" s="41"/>
    </row>
    <row r="888642" spans="4:4" x14ac:dyDescent="0.25">
      <c r="D888642" s="41"/>
    </row>
    <row r="888863" spans="4:4" x14ac:dyDescent="0.25">
      <c r="D888863" s="41"/>
    </row>
    <row r="889084" spans="4:4" x14ac:dyDescent="0.25">
      <c r="D889084" s="41"/>
    </row>
    <row r="889305" spans="4:4" x14ac:dyDescent="0.25">
      <c r="D889305" s="41"/>
    </row>
    <row r="889526" spans="4:4" x14ac:dyDescent="0.25">
      <c r="D889526" s="41"/>
    </row>
    <row r="889747" spans="4:4" x14ac:dyDescent="0.25">
      <c r="D889747" s="41"/>
    </row>
    <row r="889968" spans="4:4" x14ac:dyDescent="0.25">
      <c r="D889968" s="41"/>
    </row>
    <row r="890189" spans="4:4" x14ac:dyDescent="0.25">
      <c r="D890189" s="41"/>
    </row>
    <row r="890410" spans="4:4" x14ac:dyDescent="0.25">
      <c r="D890410" s="41"/>
    </row>
    <row r="890631" spans="4:4" x14ac:dyDescent="0.25">
      <c r="D890631" s="41"/>
    </row>
    <row r="890852" spans="4:4" x14ac:dyDescent="0.25">
      <c r="D890852" s="41"/>
    </row>
    <row r="891073" spans="4:4" x14ac:dyDescent="0.25">
      <c r="D891073" s="41"/>
    </row>
    <row r="891294" spans="4:4" x14ac:dyDescent="0.25">
      <c r="D891294" s="41"/>
    </row>
    <row r="891515" spans="4:4" x14ac:dyDescent="0.25">
      <c r="D891515" s="41"/>
    </row>
    <row r="891736" spans="4:4" x14ac:dyDescent="0.25">
      <c r="D891736" s="41"/>
    </row>
    <row r="891957" spans="4:4" x14ac:dyDescent="0.25">
      <c r="D891957" s="41"/>
    </row>
    <row r="892178" spans="4:4" x14ac:dyDescent="0.25">
      <c r="D892178" s="41"/>
    </row>
    <row r="892399" spans="4:4" x14ac:dyDescent="0.25">
      <c r="D892399" s="41"/>
    </row>
    <row r="892620" spans="4:4" x14ac:dyDescent="0.25">
      <c r="D892620" s="41"/>
    </row>
    <row r="892841" spans="4:4" x14ac:dyDescent="0.25">
      <c r="D892841" s="41"/>
    </row>
    <row r="893062" spans="4:4" x14ac:dyDescent="0.25">
      <c r="D893062" s="41"/>
    </row>
    <row r="893283" spans="4:4" x14ac:dyDescent="0.25">
      <c r="D893283" s="41"/>
    </row>
    <row r="893504" spans="4:4" x14ac:dyDescent="0.25">
      <c r="D893504" s="41"/>
    </row>
    <row r="893725" spans="4:4" x14ac:dyDescent="0.25">
      <c r="D893725" s="41"/>
    </row>
    <row r="893946" spans="4:4" x14ac:dyDescent="0.25">
      <c r="D893946" s="41"/>
    </row>
    <row r="894167" spans="4:4" x14ac:dyDescent="0.25">
      <c r="D894167" s="41"/>
    </row>
    <row r="894388" spans="4:4" x14ac:dyDescent="0.25">
      <c r="D894388" s="41"/>
    </row>
    <row r="894609" spans="4:4" x14ac:dyDescent="0.25">
      <c r="D894609" s="41"/>
    </row>
    <row r="894830" spans="4:4" x14ac:dyDescent="0.25">
      <c r="D894830" s="41"/>
    </row>
    <row r="895051" spans="4:4" x14ac:dyDescent="0.25">
      <c r="D895051" s="41"/>
    </row>
    <row r="895272" spans="4:4" x14ac:dyDescent="0.25">
      <c r="D895272" s="41"/>
    </row>
    <row r="895493" spans="4:4" x14ac:dyDescent="0.25">
      <c r="D895493" s="41"/>
    </row>
    <row r="895714" spans="4:4" x14ac:dyDescent="0.25">
      <c r="D895714" s="41"/>
    </row>
    <row r="895935" spans="4:4" x14ac:dyDescent="0.25">
      <c r="D895935" s="41"/>
    </row>
    <row r="896156" spans="4:4" x14ac:dyDescent="0.25">
      <c r="D896156" s="41"/>
    </row>
    <row r="896377" spans="4:4" x14ac:dyDescent="0.25">
      <c r="D896377" s="41"/>
    </row>
    <row r="896598" spans="4:4" x14ac:dyDescent="0.25">
      <c r="D896598" s="41"/>
    </row>
    <row r="896819" spans="4:4" x14ac:dyDescent="0.25">
      <c r="D896819" s="41"/>
    </row>
    <row r="897040" spans="4:4" x14ac:dyDescent="0.25">
      <c r="D897040" s="41"/>
    </row>
    <row r="897261" spans="4:4" x14ac:dyDescent="0.25">
      <c r="D897261" s="41"/>
    </row>
    <row r="897482" spans="4:4" x14ac:dyDescent="0.25">
      <c r="D897482" s="41"/>
    </row>
    <row r="897703" spans="4:4" x14ac:dyDescent="0.25">
      <c r="D897703" s="41"/>
    </row>
    <row r="897924" spans="4:4" x14ac:dyDescent="0.25">
      <c r="D897924" s="41"/>
    </row>
    <row r="898145" spans="4:4" x14ac:dyDescent="0.25">
      <c r="D898145" s="41"/>
    </row>
    <row r="898366" spans="4:4" x14ac:dyDescent="0.25">
      <c r="D898366" s="41"/>
    </row>
    <row r="898587" spans="4:4" x14ac:dyDescent="0.25">
      <c r="D898587" s="41"/>
    </row>
    <row r="898808" spans="4:4" x14ac:dyDescent="0.25">
      <c r="D898808" s="41"/>
    </row>
    <row r="899029" spans="4:4" x14ac:dyDescent="0.25">
      <c r="D899029" s="41"/>
    </row>
    <row r="899250" spans="4:4" x14ac:dyDescent="0.25">
      <c r="D899250" s="41"/>
    </row>
    <row r="899471" spans="4:4" x14ac:dyDescent="0.25">
      <c r="D899471" s="41"/>
    </row>
    <row r="899692" spans="4:4" x14ac:dyDescent="0.25">
      <c r="D899692" s="41"/>
    </row>
    <row r="899913" spans="4:4" x14ac:dyDescent="0.25">
      <c r="D899913" s="41"/>
    </row>
    <row r="900134" spans="4:4" x14ac:dyDescent="0.25">
      <c r="D900134" s="41"/>
    </row>
    <row r="900355" spans="4:4" x14ac:dyDescent="0.25">
      <c r="D900355" s="41"/>
    </row>
    <row r="900576" spans="4:4" x14ac:dyDescent="0.25">
      <c r="D900576" s="41"/>
    </row>
    <row r="900797" spans="4:4" x14ac:dyDescent="0.25">
      <c r="D900797" s="41"/>
    </row>
    <row r="901018" spans="4:4" x14ac:dyDescent="0.25">
      <c r="D901018" s="41"/>
    </row>
    <row r="901239" spans="4:4" x14ac:dyDescent="0.25">
      <c r="D901239" s="41"/>
    </row>
    <row r="901460" spans="4:4" x14ac:dyDescent="0.25">
      <c r="D901460" s="41"/>
    </row>
    <row r="901681" spans="4:4" x14ac:dyDescent="0.25">
      <c r="D901681" s="41"/>
    </row>
    <row r="901902" spans="4:4" x14ac:dyDescent="0.25">
      <c r="D901902" s="41"/>
    </row>
    <row r="902123" spans="4:4" x14ac:dyDescent="0.25">
      <c r="D902123" s="41"/>
    </row>
    <row r="902344" spans="4:4" x14ac:dyDescent="0.25">
      <c r="D902344" s="41"/>
    </row>
    <row r="902565" spans="4:4" x14ac:dyDescent="0.25">
      <c r="D902565" s="41"/>
    </row>
    <row r="902786" spans="4:4" x14ac:dyDescent="0.25">
      <c r="D902786" s="41"/>
    </row>
    <row r="903007" spans="4:4" x14ac:dyDescent="0.25">
      <c r="D903007" s="41"/>
    </row>
    <row r="903228" spans="4:4" x14ac:dyDescent="0.25">
      <c r="D903228" s="41"/>
    </row>
    <row r="903449" spans="4:4" x14ac:dyDescent="0.25">
      <c r="D903449" s="41"/>
    </row>
    <row r="903670" spans="4:4" x14ac:dyDescent="0.25">
      <c r="D903670" s="41"/>
    </row>
    <row r="903891" spans="4:4" x14ac:dyDescent="0.25">
      <c r="D903891" s="41"/>
    </row>
    <row r="904112" spans="4:4" x14ac:dyDescent="0.25">
      <c r="D904112" s="41"/>
    </row>
    <row r="904333" spans="4:4" x14ac:dyDescent="0.25">
      <c r="D904333" s="41"/>
    </row>
    <row r="904554" spans="4:4" x14ac:dyDescent="0.25">
      <c r="D904554" s="41"/>
    </row>
    <row r="904775" spans="4:4" x14ac:dyDescent="0.25">
      <c r="D904775" s="41"/>
    </row>
    <row r="904996" spans="4:4" x14ac:dyDescent="0.25">
      <c r="D904996" s="41"/>
    </row>
    <row r="905217" spans="4:4" x14ac:dyDescent="0.25">
      <c r="D905217" s="41"/>
    </row>
    <row r="905438" spans="4:4" x14ac:dyDescent="0.25">
      <c r="D905438" s="41"/>
    </row>
    <row r="905659" spans="4:4" x14ac:dyDescent="0.25">
      <c r="D905659" s="41"/>
    </row>
    <row r="905880" spans="4:4" x14ac:dyDescent="0.25">
      <c r="D905880" s="41"/>
    </row>
    <row r="906101" spans="4:4" x14ac:dyDescent="0.25">
      <c r="D906101" s="41"/>
    </row>
    <row r="906322" spans="4:4" x14ac:dyDescent="0.25">
      <c r="D906322" s="41"/>
    </row>
    <row r="906543" spans="4:4" x14ac:dyDescent="0.25">
      <c r="D906543" s="41"/>
    </row>
    <row r="906764" spans="4:4" x14ac:dyDescent="0.25">
      <c r="D906764" s="41"/>
    </row>
    <row r="906985" spans="4:4" x14ac:dyDescent="0.25">
      <c r="D906985" s="41"/>
    </row>
    <row r="907206" spans="4:4" x14ac:dyDescent="0.25">
      <c r="D907206" s="41"/>
    </row>
    <row r="907427" spans="4:4" x14ac:dyDescent="0.25">
      <c r="D907427" s="41"/>
    </row>
    <row r="907648" spans="4:4" x14ac:dyDescent="0.25">
      <c r="D907648" s="41"/>
    </row>
    <row r="907869" spans="4:4" x14ac:dyDescent="0.25">
      <c r="D907869" s="41"/>
    </row>
    <row r="908090" spans="4:4" x14ac:dyDescent="0.25">
      <c r="D908090" s="41"/>
    </row>
    <row r="908311" spans="4:4" x14ac:dyDescent="0.25">
      <c r="D908311" s="41"/>
    </row>
    <row r="908532" spans="4:4" x14ac:dyDescent="0.25">
      <c r="D908532" s="41"/>
    </row>
    <row r="908753" spans="4:4" x14ac:dyDescent="0.25">
      <c r="D908753" s="41"/>
    </row>
    <row r="908974" spans="4:4" x14ac:dyDescent="0.25">
      <c r="D908974" s="41"/>
    </row>
    <row r="909195" spans="4:4" x14ac:dyDescent="0.25">
      <c r="D909195" s="41"/>
    </row>
    <row r="909416" spans="4:4" x14ac:dyDescent="0.25">
      <c r="D909416" s="41"/>
    </row>
    <row r="909637" spans="4:4" x14ac:dyDescent="0.25">
      <c r="D909637" s="41"/>
    </row>
    <row r="909858" spans="4:4" x14ac:dyDescent="0.25">
      <c r="D909858" s="41"/>
    </row>
    <row r="910079" spans="4:4" x14ac:dyDescent="0.25">
      <c r="D910079" s="41"/>
    </row>
    <row r="910300" spans="4:4" x14ac:dyDescent="0.25">
      <c r="D910300" s="41"/>
    </row>
    <row r="910521" spans="4:4" x14ac:dyDescent="0.25">
      <c r="D910521" s="41"/>
    </row>
    <row r="910742" spans="4:4" x14ac:dyDescent="0.25">
      <c r="D910742" s="41"/>
    </row>
    <row r="910963" spans="4:4" x14ac:dyDescent="0.25">
      <c r="D910963" s="41"/>
    </row>
    <row r="911184" spans="4:4" x14ac:dyDescent="0.25">
      <c r="D911184" s="41"/>
    </row>
    <row r="911405" spans="4:4" x14ac:dyDescent="0.25">
      <c r="D911405" s="41"/>
    </row>
    <row r="911626" spans="4:4" x14ac:dyDescent="0.25">
      <c r="D911626" s="41"/>
    </row>
    <row r="911847" spans="4:4" x14ac:dyDescent="0.25">
      <c r="D911847" s="41"/>
    </row>
    <row r="912068" spans="4:4" x14ac:dyDescent="0.25">
      <c r="D912068" s="41"/>
    </row>
    <row r="912289" spans="4:4" x14ac:dyDescent="0.25">
      <c r="D912289" s="41"/>
    </row>
    <row r="912510" spans="4:4" x14ac:dyDescent="0.25">
      <c r="D912510" s="41"/>
    </row>
    <row r="912731" spans="4:4" x14ac:dyDescent="0.25">
      <c r="D912731" s="41"/>
    </row>
    <row r="912952" spans="4:4" x14ac:dyDescent="0.25">
      <c r="D912952" s="41"/>
    </row>
    <row r="913173" spans="4:4" x14ac:dyDescent="0.25">
      <c r="D913173" s="41"/>
    </row>
    <row r="913394" spans="4:4" x14ac:dyDescent="0.25">
      <c r="D913394" s="41"/>
    </row>
    <row r="913615" spans="4:4" x14ac:dyDescent="0.25">
      <c r="D913615" s="41"/>
    </row>
    <row r="913836" spans="4:4" x14ac:dyDescent="0.25">
      <c r="D913836" s="41"/>
    </row>
    <row r="914057" spans="4:4" x14ac:dyDescent="0.25">
      <c r="D914057" s="41"/>
    </row>
    <row r="914278" spans="4:4" x14ac:dyDescent="0.25">
      <c r="D914278" s="41"/>
    </row>
    <row r="914499" spans="4:4" x14ac:dyDescent="0.25">
      <c r="D914499" s="41"/>
    </row>
    <row r="914720" spans="4:4" x14ac:dyDescent="0.25">
      <c r="D914720" s="41"/>
    </row>
    <row r="914941" spans="4:4" x14ac:dyDescent="0.25">
      <c r="D914941" s="41"/>
    </row>
    <row r="915162" spans="4:4" x14ac:dyDescent="0.25">
      <c r="D915162" s="41"/>
    </row>
    <row r="915383" spans="4:4" x14ac:dyDescent="0.25">
      <c r="D915383" s="41"/>
    </row>
    <row r="915604" spans="4:4" x14ac:dyDescent="0.25">
      <c r="D915604" s="41"/>
    </row>
    <row r="915825" spans="4:4" x14ac:dyDescent="0.25">
      <c r="D915825" s="41"/>
    </row>
    <row r="916046" spans="4:4" x14ac:dyDescent="0.25">
      <c r="D916046" s="41"/>
    </row>
    <row r="916267" spans="4:4" x14ac:dyDescent="0.25">
      <c r="D916267" s="41"/>
    </row>
    <row r="916488" spans="4:4" x14ac:dyDescent="0.25">
      <c r="D916488" s="41"/>
    </row>
    <row r="916709" spans="4:4" x14ac:dyDescent="0.25">
      <c r="D916709" s="41"/>
    </row>
    <row r="916930" spans="4:4" x14ac:dyDescent="0.25">
      <c r="D916930" s="41"/>
    </row>
    <row r="917151" spans="4:4" x14ac:dyDescent="0.25">
      <c r="D917151" s="41"/>
    </row>
    <row r="917372" spans="4:4" x14ac:dyDescent="0.25">
      <c r="D917372" s="41"/>
    </row>
    <row r="917593" spans="4:4" x14ac:dyDescent="0.25">
      <c r="D917593" s="41"/>
    </row>
    <row r="917814" spans="4:4" x14ac:dyDescent="0.25">
      <c r="D917814" s="41"/>
    </row>
    <row r="918035" spans="4:4" x14ac:dyDescent="0.25">
      <c r="D918035" s="41"/>
    </row>
    <row r="918256" spans="4:4" x14ac:dyDescent="0.25">
      <c r="D918256" s="41"/>
    </row>
    <row r="918477" spans="4:4" x14ac:dyDescent="0.25">
      <c r="D918477" s="41"/>
    </row>
    <row r="918698" spans="4:4" x14ac:dyDescent="0.25">
      <c r="D918698" s="41"/>
    </row>
    <row r="918919" spans="4:4" x14ac:dyDescent="0.25">
      <c r="D918919" s="41"/>
    </row>
    <row r="919140" spans="4:4" x14ac:dyDescent="0.25">
      <c r="D919140" s="41"/>
    </row>
    <row r="919361" spans="4:4" x14ac:dyDescent="0.25">
      <c r="D919361" s="41"/>
    </row>
    <row r="919582" spans="4:4" x14ac:dyDescent="0.25">
      <c r="D919582" s="41"/>
    </row>
    <row r="919803" spans="4:4" x14ac:dyDescent="0.25">
      <c r="D919803" s="41"/>
    </row>
    <row r="920024" spans="4:4" x14ac:dyDescent="0.25">
      <c r="D920024" s="41"/>
    </row>
    <row r="920245" spans="4:4" x14ac:dyDescent="0.25">
      <c r="D920245" s="41"/>
    </row>
    <row r="920466" spans="4:4" x14ac:dyDescent="0.25">
      <c r="D920466" s="41"/>
    </row>
    <row r="920687" spans="4:4" x14ac:dyDescent="0.25">
      <c r="D920687" s="41"/>
    </row>
    <row r="920908" spans="4:4" x14ac:dyDescent="0.25">
      <c r="D920908" s="41"/>
    </row>
    <row r="921129" spans="4:4" x14ac:dyDescent="0.25">
      <c r="D921129" s="41"/>
    </row>
    <row r="921350" spans="4:4" x14ac:dyDescent="0.25">
      <c r="D921350" s="41"/>
    </row>
    <row r="921571" spans="4:4" x14ac:dyDescent="0.25">
      <c r="D921571" s="41"/>
    </row>
    <row r="921792" spans="4:4" x14ac:dyDescent="0.25">
      <c r="D921792" s="41"/>
    </row>
    <row r="922013" spans="4:4" x14ac:dyDescent="0.25">
      <c r="D922013" s="41"/>
    </row>
    <row r="922234" spans="4:4" x14ac:dyDescent="0.25">
      <c r="D922234" s="41"/>
    </row>
    <row r="922455" spans="4:4" x14ac:dyDescent="0.25">
      <c r="D922455" s="41"/>
    </row>
    <row r="922676" spans="4:4" x14ac:dyDescent="0.25">
      <c r="D922676" s="41"/>
    </row>
    <row r="922897" spans="4:4" x14ac:dyDescent="0.25">
      <c r="D922897" s="41"/>
    </row>
    <row r="923118" spans="4:4" x14ac:dyDescent="0.25">
      <c r="D923118" s="41"/>
    </row>
    <row r="923339" spans="4:4" x14ac:dyDescent="0.25">
      <c r="D923339" s="41"/>
    </row>
    <row r="923560" spans="4:4" x14ac:dyDescent="0.25">
      <c r="D923560" s="41"/>
    </row>
    <row r="923781" spans="4:4" x14ac:dyDescent="0.25">
      <c r="D923781" s="41"/>
    </row>
    <row r="924002" spans="4:4" x14ac:dyDescent="0.25">
      <c r="D924002" s="41"/>
    </row>
    <row r="924223" spans="4:4" x14ac:dyDescent="0.25">
      <c r="D924223" s="41"/>
    </row>
    <row r="924444" spans="4:4" x14ac:dyDescent="0.25">
      <c r="D924444" s="41"/>
    </row>
    <row r="924665" spans="4:4" x14ac:dyDescent="0.25">
      <c r="D924665" s="41"/>
    </row>
    <row r="924886" spans="4:4" x14ac:dyDescent="0.25">
      <c r="D924886" s="41"/>
    </row>
    <row r="925107" spans="4:4" x14ac:dyDescent="0.25">
      <c r="D925107" s="41"/>
    </row>
    <row r="925328" spans="4:4" x14ac:dyDescent="0.25">
      <c r="D925328" s="41"/>
    </row>
    <row r="925549" spans="4:4" x14ac:dyDescent="0.25">
      <c r="D925549" s="41"/>
    </row>
    <row r="925770" spans="4:4" x14ac:dyDescent="0.25">
      <c r="D925770" s="41"/>
    </row>
    <row r="925991" spans="4:4" x14ac:dyDescent="0.25">
      <c r="D925991" s="41"/>
    </row>
    <row r="926212" spans="4:4" x14ac:dyDescent="0.25">
      <c r="D926212" s="41"/>
    </row>
    <row r="926433" spans="4:4" x14ac:dyDescent="0.25">
      <c r="D926433" s="41"/>
    </row>
    <row r="926654" spans="4:4" x14ac:dyDescent="0.25">
      <c r="D926654" s="41"/>
    </row>
    <row r="926875" spans="4:4" x14ac:dyDescent="0.25">
      <c r="D926875" s="41"/>
    </row>
    <row r="927096" spans="4:4" x14ac:dyDescent="0.25">
      <c r="D927096" s="41"/>
    </row>
    <row r="927317" spans="4:4" x14ac:dyDescent="0.25">
      <c r="D927317" s="41"/>
    </row>
    <row r="927538" spans="4:4" x14ac:dyDescent="0.25">
      <c r="D927538" s="41"/>
    </row>
    <row r="927759" spans="4:4" x14ac:dyDescent="0.25">
      <c r="D927759" s="41"/>
    </row>
    <row r="927980" spans="4:4" x14ac:dyDescent="0.25">
      <c r="D927980" s="41"/>
    </row>
    <row r="928201" spans="4:4" x14ac:dyDescent="0.25">
      <c r="D928201" s="41"/>
    </row>
    <row r="928422" spans="4:4" x14ac:dyDescent="0.25">
      <c r="D928422" s="41"/>
    </row>
    <row r="928643" spans="4:4" x14ac:dyDescent="0.25">
      <c r="D928643" s="41"/>
    </row>
    <row r="928864" spans="4:4" x14ac:dyDescent="0.25">
      <c r="D928864" s="41"/>
    </row>
    <row r="929085" spans="4:4" x14ac:dyDescent="0.25">
      <c r="D929085" s="41"/>
    </row>
    <row r="929306" spans="4:4" x14ac:dyDescent="0.25">
      <c r="D929306" s="41"/>
    </row>
    <row r="929527" spans="4:4" x14ac:dyDescent="0.25">
      <c r="D929527" s="41"/>
    </row>
    <row r="929748" spans="4:4" x14ac:dyDescent="0.25">
      <c r="D929748" s="41"/>
    </row>
    <row r="929969" spans="4:4" x14ac:dyDescent="0.25">
      <c r="D929969" s="41"/>
    </row>
    <row r="930190" spans="4:4" x14ac:dyDescent="0.25">
      <c r="D930190" s="41"/>
    </row>
    <row r="930411" spans="4:4" x14ac:dyDescent="0.25">
      <c r="D930411" s="41"/>
    </row>
    <row r="930632" spans="4:4" x14ac:dyDescent="0.25">
      <c r="D930632" s="41"/>
    </row>
    <row r="930853" spans="4:4" x14ac:dyDescent="0.25">
      <c r="D930853" s="41"/>
    </row>
    <row r="931074" spans="4:4" x14ac:dyDescent="0.25">
      <c r="D931074" s="41"/>
    </row>
    <row r="931295" spans="4:4" x14ac:dyDescent="0.25">
      <c r="D931295" s="41"/>
    </row>
    <row r="931516" spans="4:4" x14ac:dyDescent="0.25">
      <c r="D931516" s="41"/>
    </row>
    <row r="931737" spans="4:4" x14ac:dyDescent="0.25">
      <c r="D931737" s="41"/>
    </row>
    <row r="931958" spans="4:4" x14ac:dyDescent="0.25">
      <c r="D931958" s="41"/>
    </row>
    <row r="932179" spans="4:4" x14ac:dyDescent="0.25">
      <c r="D932179" s="41"/>
    </row>
    <row r="932400" spans="4:4" x14ac:dyDescent="0.25">
      <c r="D932400" s="41"/>
    </row>
    <row r="932621" spans="4:4" x14ac:dyDescent="0.25">
      <c r="D932621" s="41"/>
    </row>
    <row r="932842" spans="4:4" x14ac:dyDescent="0.25">
      <c r="D932842" s="41"/>
    </row>
    <row r="933063" spans="4:4" x14ac:dyDescent="0.25">
      <c r="D933063" s="41"/>
    </row>
    <row r="933284" spans="4:4" x14ac:dyDescent="0.25">
      <c r="D933284" s="41"/>
    </row>
    <row r="933505" spans="4:4" x14ac:dyDescent="0.25">
      <c r="D933505" s="41"/>
    </row>
    <row r="933726" spans="4:4" x14ac:dyDescent="0.25">
      <c r="D933726" s="41"/>
    </row>
    <row r="933947" spans="4:4" x14ac:dyDescent="0.25">
      <c r="D933947" s="41"/>
    </row>
    <row r="934168" spans="4:4" x14ac:dyDescent="0.25">
      <c r="D934168" s="41"/>
    </row>
    <row r="934389" spans="4:4" x14ac:dyDescent="0.25">
      <c r="D934389" s="41"/>
    </row>
    <row r="934610" spans="4:4" x14ac:dyDescent="0.25">
      <c r="D934610" s="41"/>
    </row>
    <row r="934831" spans="4:4" x14ac:dyDescent="0.25">
      <c r="D934831" s="41"/>
    </row>
    <row r="935052" spans="4:4" x14ac:dyDescent="0.25">
      <c r="D935052" s="41"/>
    </row>
    <row r="935273" spans="4:4" x14ac:dyDescent="0.25">
      <c r="D935273" s="41"/>
    </row>
    <row r="935494" spans="4:4" x14ac:dyDescent="0.25">
      <c r="D935494" s="41"/>
    </row>
    <row r="935715" spans="4:4" x14ac:dyDescent="0.25">
      <c r="D935715" s="41"/>
    </row>
    <row r="935936" spans="4:4" x14ac:dyDescent="0.25">
      <c r="D935936" s="41"/>
    </row>
    <row r="936157" spans="4:4" x14ac:dyDescent="0.25">
      <c r="D936157" s="41"/>
    </row>
    <row r="936378" spans="4:4" x14ac:dyDescent="0.25">
      <c r="D936378" s="41"/>
    </row>
    <row r="936599" spans="4:4" x14ac:dyDescent="0.25">
      <c r="D936599" s="41"/>
    </row>
    <row r="936820" spans="4:4" x14ac:dyDescent="0.25">
      <c r="D936820" s="41"/>
    </row>
    <row r="937041" spans="4:4" x14ac:dyDescent="0.25">
      <c r="D937041" s="41"/>
    </row>
    <row r="937262" spans="4:4" x14ac:dyDescent="0.25">
      <c r="D937262" s="41"/>
    </row>
    <row r="937483" spans="4:4" x14ac:dyDescent="0.25">
      <c r="D937483" s="41"/>
    </row>
    <row r="937704" spans="4:4" x14ac:dyDescent="0.25">
      <c r="D937704" s="41"/>
    </row>
    <row r="937925" spans="4:4" x14ac:dyDescent="0.25">
      <c r="D937925" s="41"/>
    </row>
    <row r="938146" spans="4:4" x14ac:dyDescent="0.25">
      <c r="D938146" s="41"/>
    </row>
    <row r="938367" spans="4:4" x14ac:dyDescent="0.25">
      <c r="D938367" s="41"/>
    </row>
    <row r="938588" spans="4:4" x14ac:dyDescent="0.25">
      <c r="D938588" s="41"/>
    </row>
    <row r="938809" spans="4:4" x14ac:dyDescent="0.25">
      <c r="D938809" s="41"/>
    </row>
    <row r="939030" spans="4:4" x14ac:dyDescent="0.25">
      <c r="D939030" s="41"/>
    </row>
    <row r="939251" spans="4:4" x14ac:dyDescent="0.25">
      <c r="D939251" s="41"/>
    </row>
    <row r="939472" spans="4:4" x14ac:dyDescent="0.25">
      <c r="D939472" s="41"/>
    </row>
    <row r="939693" spans="4:4" x14ac:dyDescent="0.25">
      <c r="D939693" s="41"/>
    </row>
    <row r="939914" spans="4:4" x14ac:dyDescent="0.25">
      <c r="D939914" s="41"/>
    </row>
    <row r="940135" spans="4:4" x14ac:dyDescent="0.25">
      <c r="D940135" s="41"/>
    </row>
    <row r="940356" spans="4:4" x14ac:dyDescent="0.25">
      <c r="D940356" s="41"/>
    </row>
    <row r="940577" spans="4:4" x14ac:dyDescent="0.25">
      <c r="D940577" s="41"/>
    </row>
    <row r="940798" spans="4:4" x14ac:dyDescent="0.25">
      <c r="D940798" s="41"/>
    </row>
    <row r="941019" spans="4:4" x14ac:dyDescent="0.25">
      <c r="D941019" s="41"/>
    </row>
    <row r="941240" spans="4:4" x14ac:dyDescent="0.25">
      <c r="D941240" s="41"/>
    </row>
    <row r="941461" spans="4:4" x14ac:dyDescent="0.25">
      <c r="D941461" s="41"/>
    </row>
    <row r="941682" spans="4:4" x14ac:dyDescent="0.25">
      <c r="D941682" s="41"/>
    </row>
    <row r="941903" spans="4:4" x14ac:dyDescent="0.25">
      <c r="D941903" s="41"/>
    </row>
    <row r="942124" spans="4:4" x14ac:dyDescent="0.25">
      <c r="D942124" s="41"/>
    </row>
    <row r="942345" spans="4:4" x14ac:dyDescent="0.25">
      <c r="D942345" s="41"/>
    </row>
    <row r="942566" spans="4:4" x14ac:dyDescent="0.25">
      <c r="D942566" s="41"/>
    </row>
    <row r="942787" spans="4:4" x14ac:dyDescent="0.25">
      <c r="D942787" s="41"/>
    </row>
    <row r="943008" spans="4:4" x14ac:dyDescent="0.25">
      <c r="D943008" s="41"/>
    </row>
    <row r="943229" spans="4:4" x14ac:dyDescent="0.25">
      <c r="D943229" s="41"/>
    </row>
    <row r="943450" spans="4:4" x14ac:dyDescent="0.25">
      <c r="D943450" s="41"/>
    </row>
    <row r="943671" spans="4:4" x14ac:dyDescent="0.25">
      <c r="D943671" s="41"/>
    </row>
    <row r="943892" spans="4:4" x14ac:dyDescent="0.25">
      <c r="D943892" s="41"/>
    </row>
    <row r="944113" spans="4:4" x14ac:dyDescent="0.25">
      <c r="D944113" s="41"/>
    </row>
    <row r="944334" spans="4:4" x14ac:dyDescent="0.25">
      <c r="D944334" s="41"/>
    </row>
    <row r="944555" spans="4:4" x14ac:dyDescent="0.25">
      <c r="D944555" s="41"/>
    </row>
    <row r="944776" spans="4:4" x14ac:dyDescent="0.25">
      <c r="D944776" s="41"/>
    </row>
    <row r="944997" spans="4:4" x14ac:dyDescent="0.25">
      <c r="D944997" s="41"/>
    </row>
    <row r="945218" spans="4:4" x14ac:dyDescent="0.25">
      <c r="D945218" s="41"/>
    </row>
    <row r="945439" spans="4:4" x14ac:dyDescent="0.25">
      <c r="D945439" s="41"/>
    </row>
    <row r="945660" spans="4:4" x14ac:dyDescent="0.25">
      <c r="D945660" s="41"/>
    </row>
    <row r="945881" spans="4:4" x14ac:dyDescent="0.25">
      <c r="D945881" s="41"/>
    </row>
    <row r="946102" spans="4:4" x14ac:dyDescent="0.25">
      <c r="D946102" s="41"/>
    </row>
    <row r="946323" spans="4:4" x14ac:dyDescent="0.25">
      <c r="D946323" s="41"/>
    </row>
    <row r="946544" spans="4:4" x14ac:dyDescent="0.25">
      <c r="D946544" s="41"/>
    </row>
    <row r="946765" spans="4:4" x14ac:dyDescent="0.25">
      <c r="D946765" s="41"/>
    </row>
    <row r="946986" spans="4:4" x14ac:dyDescent="0.25">
      <c r="D946986" s="41"/>
    </row>
    <row r="947207" spans="4:4" x14ac:dyDescent="0.25">
      <c r="D947207" s="41"/>
    </row>
    <row r="947428" spans="4:4" x14ac:dyDescent="0.25">
      <c r="D947428" s="41"/>
    </row>
    <row r="947649" spans="4:4" x14ac:dyDescent="0.25">
      <c r="D947649" s="41"/>
    </row>
    <row r="947870" spans="4:4" x14ac:dyDescent="0.25">
      <c r="D947870" s="41"/>
    </row>
    <row r="948091" spans="4:4" x14ac:dyDescent="0.25">
      <c r="D948091" s="41"/>
    </row>
    <row r="948312" spans="4:4" x14ac:dyDescent="0.25">
      <c r="D948312" s="41"/>
    </row>
    <row r="948533" spans="4:4" x14ac:dyDescent="0.25">
      <c r="D948533" s="41"/>
    </row>
    <row r="948754" spans="4:4" x14ac:dyDescent="0.25">
      <c r="D948754" s="41"/>
    </row>
    <row r="948975" spans="4:4" x14ac:dyDescent="0.25">
      <c r="D948975" s="41"/>
    </row>
    <row r="949196" spans="4:4" x14ac:dyDescent="0.25">
      <c r="D949196" s="41"/>
    </row>
    <row r="949417" spans="4:4" x14ac:dyDescent="0.25">
      <c r="D949417" s="41"/>
    </row>
    <row r="949638" spans="4:4" x14ac:dyDescent="0.25">
      <c r="D949638" s="41"/>
    </row>
    <row r="949859" spans="4:4" x14ac:dyDescent="0.25">
      <c r="D949859" s="41"/>
    </row>
    <row r="950080" spans="4:4" x14ac:dyDescent="0.25">
      <c r="D950080" s="41"/>
    </row>
    <row r="950301" spans="4:4" x14ac:dyDescent="0.25">
      <c r="D950301" s="41"/>
    </row>
    <row r="950522" spans="4:4" x14ac:dyDescent="0.25">
      <c r="D950522" s="41"/>
    </row>
    <row r="950743" spans="4:4" x14ac:dyDescent="0.25">
      <c r="D950743" s="41"/>
    </row>
    <row r="950964" spans="4:4" x14ac:dyDescent="0.25">
      <c r="D950964" s="41"/>
    </row>
    <row r="951185" spans="4:4" x14ac:dyDescent="0.25">
      <c r="D951185" s="41"/>
    </row>
    <row r="951406" spans="4:4" x14ac:dyDescent="0.25">
      <c r="D951406" s="41"/>
    </row>
    <row r="951627" spans="4:4" x14ac:dyDescent="0.25">
      <c r="D951627" s="41"/>
    </row>
    <row r="951848" spans="4:4" x14ac:dyDescent="0.25">
      <c r="D951848" s="41"/>
    </row>
    <row r="952069" spans="4:4" x14ac:dyDescent="0.25">
      <c r="D952069" s="41"/>
    </row>
    <row r="952290" spans="4:4" x14ac:dyDescent="0.25">
      <c r="D952290" s="41"/>
    </row>
    <row r="952511" spans="4:4" x14ac:dyDescent="0.25">
      <c r="D952511" s="41"/>
    </row>
    <row r="952732" spans="4:4" x14ac:dyDescent="0.25">
      <c r="D952732" s="41"/>
    </row>
    <row r="952953" spans="4:4" x14ac:dyDescent="0.25">
      <c r="D952953" s="41"/>
    </row>
    <row r="953174" spans="4:4" x14ac:dyDescent="0.25">
      <c r="D953174" s="41"/>
    </row>
    <row r="953395" spans="4:4" x14ac:dyDescent="0.25">
      <c r="D953395" s="41"/>
    </row>
    <row r="953616" spans="4:4" x14ac:dyDescent="0.25">
      <c r="D953616" s="41"/>
    </row>
    <row r="953837" spans="4:4" x14ac:dyDescent="0.25">
      <c r="D953837" s="41"/>
    </row>
    <row r="954058" spans="4:4" x14ac:dyDescent="0.25">
      <c r="D954058" s="41"/>
    </row>
    <row r="954279" spans="4:4" x14ac:dyDescent="0.25">
      <c r="D954279" s="41"/>
    </row>
    <row r="954500" spans="4:4" x14ac:dyDescent="0.25">
      <c r="D954500" s="41"/>
    </row>
    <row r="954721" spans="4:4" x14ac:dyDescent="0.25">
      <c r="D954721" s="41"/>
    </row>
    <row r="954942" spans="4:4" x14ac:dyDescent="0.25">
      <c r="D954942" s="41"/>
    </row>
    <row r="955163" spans="4:4" x14ac:dyDescent="0.25">
      <c r="D955163" s="41"/>
    </row>
    <row r="955384" spans="4:4" x14ac:dyDescent="0.25">
      <c r="D955384" s="41"/>
    </row>
    <row r="955605" spans="4:4" x14ac:dyDescent="0.25">
      <c r="D955605" s="41"/>
    </row>
    <row r="955826" spans="4:4" x14ac:dyDescent="0.25">
      <c r="D955826" s="41"/>
    </row>
    <row r="956047" spans="4:4" x14ac:dyDescent="0.25">
      <c r="D956047" s="41"/>
    </row>
    <row r="956268" spans="4:4" x14ac:dyDescent="0.25">
      <c r="D956268" s="41"/>
    </row>
    <row r="956489" spans="4:4" x14ac:dyDescent="0.25">
      <c r="D956489" s="41"/>
    </row>
    <row r="956710" spans="4:4" x14ac:dyDescent="0.25">
      <c r="D956710" s="41"/>
    </row>
    <row r="956931" spans="4:4" x14ac:dyDescent="0.25">
      <c r="D956931" s="41"/>
    </row>
    <row r="957152" spans="4:4" x14ac:dyDescent="0.25">
      <c r="D957152" s="41"/>
    </row>
    <row r="957373" spans="4:4" x14ac:dyDescent="0.25">
      <c r="D957373" s="41"/>
    </row>
    <row r="957594" spans="4:4" x14ac:dyDescent="0.25">
      <c r="D957594" s="41"/>
    </row>
    <row r="957815" spans="4:4" x14ac:dyDescent="0.25">
      <c r="D957815" s="41"/>
    </row>
    <row r="958036" spans="4:4" x14ac:dyDescent="0.25">
      <c r="D958036" s="41"/>
    </row>
    <row r="958257" spans="4:4" x14ac:dyDescent="0.25">
      <c r="D958257" s="41"/>
    </row>
    <row r="958478" spans="4:4" x14ac:dyDescent="0.25">
      <c r="D958478" s="41"/>
    </row>
    <row r="958699" spans="4:4" x14ac:dyDescent="0.25">
      <c r="D958699" s="41"/>
    </row>
    <row r="958920" spans="4:4" x14ac:dyDescent="0.25">
      <c r="D958920" s="41"/>
    </row>
    <row r="959141" spans="4:4" x14ac:dyDescent="0.25">
      <c r="D959141" s="41"/>
    </row>
    <row r="959362" spans="4:4" x14ac:dyDescent="0.25">
      <c r="D959362" s="41"/>
    </row>
    <row r="959583" spans="4:4" x14ac:dyDescent="0.25">
      <c r="D959583" s="41"/>
    </row>
    <row r="959804" spans="4:4" x14ac:dyDescent="0.25">
      <c r="D959804" s="41"/>
    </row>
    <row r="960025" spans="4:4" x14ac:dyDescent="0.25">
      <c r="D960025" s="41"/>
    </row>
    <row r="960246" spans="4:4" x14ac:dyDescent="0.25">
      <c r="D960246" s="41"/>
    </row>
    <row r="960467" spans="4:4" x14ac:dyDescent="0.25">
      <c r="D960467" s="41"/>
    </row>
    <row r="960688" spans="4:4" x14ac:dyDescent="0.25">
      <c r="D960688" s="41"/>
    </row>
    <row r="960909" spans="4:4" x14ac:dyDescent="0.25">
      <c r="D960909" s="41"/>
    </row>
    <row r="961130" spans="4:4" x14ac:dyDescent="0.25">
      <c r="D961130" s="41"/>
    </row>
    <row r="961351" spans="4:4" x14ac:dyDescent="0.25">
      <c r="D961351" s="41"/>
    </row>
    <row r="961572" spans="4:4" x14ac:dyDescent="0.25">
      <c r="D961572" s="41"/>
    </row>
    <row r="961793" spans="4:4" x14ac:dyDescent="0.25">
      <c r="D961793" s="41"/>
    </row>
    <row r="962014" spans="4:4" x14ac:dyDescent="0.25">
      <c r="D962014" s="41"/>
    </row>
    <row r="962235" spans="4:4" x14ac:dyDescent="0.25">
      <c r="D962235" s="41"/>
    </row>
    <row r="962456" spans="4:4" x14ac:dyDescent="0.25">
      <c r="D962456" s="41"/>
    </row>
    <row r="962677" spans="4:4" x14ac:dyDescent="0.25">
      <c r="D962677" s="41"/>
    </row>
    <row r="962898" spans="4:4" x14ac:dyDescent="0.25">
      <c r="D962898" s="41"/>
    </row>
    <row r="963119" spans="4:4" x14ac:dyDescent="0.25">
      <c r="D963119" s="41"/>
    </row>
    <row r="963340" spans="4:4" x14ac:dyDescent="0.25">
      <c r="D963340" s="41"/>
    </row>
    <row r="963561" spans="4:4" x14ac:dyDescent="0.25">
      <c r="D963561" s="41"/>
    </row>
    <row r="963782" spans="4:4" x14ac:dyDescent="0.25">
      <c r="D963782" s="41"/>
    </row>
    <row r="964003" spans="4:4" x14ac:dyDescent="0.25">
      <c r="D964003" s="41"/>
    </row>
    <row r="964224" spans="4:4" x14ac:dyDescent="0.25">
      <c r="D964224" s="41"/>
    </row>
    <row r="964445" spans="4:4" x14ac:dyDescent="0.25">
      <c r="D964445" s="41"/>
    </row>
    <row r="964666" spans="4:4" x14ac:dyDescent="0.25">
      <c r="D964666" s="41"/>
    </row>
    <row r="964887" spans="4:4" x14ac:dyDescent="0.25">
      <c r="D964887" s="41"/>
    </row>
    <row r="965108" spans="4:4" x14ac:dyDescent="0.25">
      <c r="D965108" s="41"/>
    </row>
    <row r="965329" spans="4:4" x14ac:dyDescent="0.25">
      <c r="D965329" s="41"/>
    </row>
    <row r="965550" spans="4:4" x14ac:dyDescent="0.25">
      <c r="D965550" s="41"/>
    </row>
    <row r="965771" spans="4:4" x14ac:dyDescent="0.25">
      <c r="D965771" s="41"/>
    </row>
    <row r="965992" spans="4:4" x14ac:dyDescent="0.25">
      <c r="D965992" s="41"/>
    </row>
    <row r="966213" spans="4:4" x14ac:dyDescent="0.25">
      <c r="D966213" s="41"/>
    </row>
    <row r="966434" spans="4:4" x14ac:dyDescent="0.25">
      <c r="D966434" s="41"/>
    </row>
    <row r="966655" spans="4:4" x14ac:dyDescent="0.25">
      <c r="D966655" s="41"/>
    </row>
    <row r="966876" spans="4:4" x14ac:dyDescent="0.25">
      <c r="D966876" s="41"/>
    </row>
    <row r="967097" spans="4:4" x14ac:dyDescent="0.25">
      <c r="D967097" s="41"/>
    </row>
    <row r="967318" spans="4:4" x14ac:dyDescent="0.25">
      <c r="D967318" s="41"/>
    </row>
    <row r="967539" spans="4:4" x14ac:dyDescent="0.25">
      <c r="D967539" s="41"/>
    </row>
    <row r="967760" spans="4:4" x14ac:dyDescent="0.25">
      <c r="D967760" s="41"/>
    </row>
    <row r="967981" spans="4:4" x14ac:dyDescent="0.25">
      <c r="D967981" s="41"/>
    </row>
    <row r="968202" spans="4:4" x14ac:dyDescent="0.25">
      <c r="D968202" s="41"/>
    </row>
    <row r="968423" spans="4:4" x14ac:dyDescent="0.25">
      <c r="D968423" s="41"/>
    </row>
    <row r="968644" spans="4:4" x14ac:dyDescent="0.25">
      <c r="D968644" s="41"/>
    </row>
    <row r="968865" spans="4:4" x14ac:dyDescent="0.25">
      <c r="D968865" s="41"/>
    </row>
    <row r="969086" spans="4:4" x14ac:dyDescent="0.25">
      <c r="D969086" s="41"/>
    </row>
    <row r="969307" spans="4:4" x14ac:dyDescent="0.25">
      <c r="D969307" s="41"/>
    </row>
    <row r="969528" spans="4:4" x14ac:dyDescent="0.25">
      <c r="D969528" s="41"/>
    </row>
    <row r="969749" spans="4:4" x14ac:dyDescent="0.25">
      <c r="D969749" s="41"/>
    </row>
    <row r="969970" spans="4:4" x14ac:dyDescent="0.25">
      <c r="D969970" s="41"/>
    </row>
    <row r="970191" spans="4:4" x14ac:dyDescent="0.25">
      <c r="D970191" s="41"/>
    </row>
    <row r="970412" spans="4:4" x14ac:dyDescent="0.25">
      <c r="D970412" s="41"/>
    </row>
    <row r="970633" spans="4:4" x14ac:dyDescent="0.25">
      <c r="D970633" s="41"/>
    </row>
    <row r="970854" spans="4:4" x14ac:dyDescent="0.25">
      <c r="D970854" s="41"/>
    </row>
    <row r="971075" spans="4:4" x14ac:dyDescent="0.25">
      <c r="D971075" s="41"/>
    </row>
    <row r="971296" spans="4:4" x14ac:dyDescent="0.25">
      <c r="D971296" s="41"/>
    </row>
    <row r="971517" spans="4:4" x14ac:dyDescent="0.25">
      <c r="D971517" s="41"/>
    </row>
    <row r="971738" spans="4:4" x14ac:dyDescent="0.25">
      <c r="D971738" s="41"/>
    </row>
    <row r="971959" spans="4:4" x14ac:dyDescent="0.25">
      <c r="D971959" s="41"/>
    </row>
    <row r="972180" spans="4:4" x14ac:dyDescent="0.25">
      <c r="D972180" s="41"/>
    </row>
    <row r="972401" spans="4:4" x14ac:dyDescent="0.25">
      <c r="D972401" s="41"/>
    </row>
    <row r="972622" spans="4:4" x14ac:dyDescent="0.25">
      <c r="D972622" s="41"/>
    </row>
    <row r="972843" spans="4:4" x14ac:dyDescent="0.25">
      <c r="D972843" s="41"/>
    </row>
    <row r="973064" spans="4:4" x14ac:dyDescent="0.25">
      <c r="D973064" s="41"/>
    </row>
    <row r="973285" spans="4:4" x14ac:dyDescent="0.25">
      <c r="D973285" s="41"/>
    </row>
    <row r="973506" spans="4:4" x14ac:dyDescent="0.25">
      <c r="D973506" s="41"/>
    </row>
    <row r="973727" spans="4:4" x14ac:dyDescent="0.25">
      <c r="D973727" s="41"/>
    </row>
    <row r="973948" spans="4:4" x14ac:dyDescent="0.25">
      <c r="D973948" s="41"/>
    </row>
    <row r="974169" spans="4:4" x14ac:dyDescent="0.25">
      <c r="D974169" s="41"/>
    </row>
    <row r="974390" spans="4:4" x14ac:dyDescent="0.25">
      <c r="D974390" s="41"/>
    </row>
    <row r="974611" spans="4:4" x14ac:dyDescent="0.25">
      <c r="D974611" s="41"/>
    </row>
    <row r="974832" spans="4:4" x14ac:dyDescent="0.25">
      <c r="D974832" s="41"/>
    </row>
    <row r="975053" spans="4:4" x14ac:dyDescent="0.25">
      <c r="D975053" s="41"/>
    </row>
    <row r="975274" spans="4:4" x14ac:dyDescent="0.25">
      <c r="D975274" s="41"/>
    </row>
    <row r="975495" spans="4:4" x14ac:dyDescent="0.25">
      <c r="D975495" s="41"/>
    </row>
    <row r="975716" spans="4:4" x14ac:dyDescent="0.25">
      <c r="D975716" s="41"/>
    </row>
    <row r="975937" spans="4:4" x14ac:dyDescent="0.25">
      <c r="D975937" s="41"/>
    </row>
    <row r="976158" spans="4:4" x14ac:dyDescent="0.25">
      <c r="D976158" s="41"/>
    </row>
    <row r="976379" spans="4:4" x14ac:dyDescent="0.25">
      <c r="D976379" s="41"/>
    </row>
    <row r="976600" spans="4:4" x14ac:dyDescent="0.25">
      <c r="D976600" s="41"/>
    </row>
    <row r="976821" spans="4:4" x14ac:dyDescent="0.25">
      <c r="D976821" s="41"/>
    </row>
    <row r="977042" spans="4:4" x14ac:dyDescent="0.25">
      <c r="D977042" s="41"/>
    </row>
    <row r="977263" spans="4:4" x14ac:dyDescent="0.25">
      <c r="D977263" s="41"/>
    </row>
    <row r="977484" spans="4:4" x14ac:dyDescent="0.25">
      <c r="D977484" s="41"/>
    </row>
    <row r="977705" spans="4:4" x14ac:dyDescent="0.25">
      <c r="D977705" s="41"/>
    </row>
    <row r="977926" spans="4:4" x14ac:dyDescent="0.25">
      <c r="D977926" s="41"/>
    </row>
    <row r="978147" spans="4:4" x14ac:dyDescent="0.25">
      <c r="D978147" s="41"/>
    </row>
    <row r="978368" spans="4:4" x14ac:dyDescent="0.25">
      <c r="D978368" s="41"/>
    </row>
    <row r="978589" spans="4:4" x14ac:dyDescent="0.25">
      <c r="D978589" s="41"/>
    </row>
    <row r="978810" spans="4:4" x14ac:dyDescent="0.25">
      <c r="D978810" s="41"/>
    </row>
    <row r="979031" spans="4:4" x14ac:dyDescent="0.25">
      <c r="D979031" s="41"/>
    </row>
    <row r="979252" spans="4:4" x14ac:dyDescent="0.25">
      <c r="D979252" s="41"/>
    </row>
    <row r="979473" spans="4:4" x14ac:dyDescent="0.25">
      <c r="D979473" s="41"/>
    </row>
    <row r="979694" spans="4:4" x14ac:dyDescent="0.25">
      <c r="D979694" s="41"/>
    </row>
    <row r="979915" spans="4:4" x14ac:dyDescent="0.25">
      <c r="D979915" s="41"/>
    </row>
    <row r="980136" spans="4:4" x14ac:dyDescent="0.25">
      <c r="D980136" s="41"/>
    </row>
    <row r="980357" spans="4:4" x14ac:dyDescent="0.25">
      <c r="D980357" s="41"/>
    </row>
    <row r="980578" spans="4:4" x14ac:dyDescent="0.25">
      <c r="D980578" s="41"/>
    </row>
    <row r="980799" spans="4:4" x14ac:dyDescent="0.25">
      <c r="D980799" s="41"/>
    </row>
    <row r="981020" spans="4:4" x14ac:dyDescent="0.25">
      <c r="D981020" s="41"/>
    </row>
    <row r="981241" spans="4:4" x14ac:dyDescent="0.25">
      <c r="D981241" s="41"/>
    </row>
    <row r="981462" spans="4:4" x14ac:dyDescent="0.25">
      <c r="D981462" s="41"/>
    </row>
    <row r="981683" spans="4:4" x14ac:dyDescent="0.25">
      <c r="D981683" s="41"/>
    </row>
    <row r="981904" spans="4:4" x14ac:dyDescent="0.25">
      <c r="D981904" s="41"/>
    </row>
    <row r="982125" spans="4:4" x14ac:dyDescent="0.25">
      <c r="D982125" s="41"/>
    </row>
    <row r="982346" spans="4:4" x14ac:dyDescent="0.25">
      <c r="D982346" s="41"/>
    </row>
    <row r="982567" spans="4:4" x14ac:dyDescent="0.25">
      <c r="D982567" s="41"/>
    </row>
    <row r="982788" spans="4:4" x14ac:dyDescent="0.25">
      <c r="D982788" s="41"/>
    </row>
    <row r="983009" spans="4:4" x14ac:dyDescent="0.25">
      <c r="D983009" s="41"/>
    </row>
    <row r="983230" spans="4:4" x14ac:dyDescent="0.25">
      <c r="D983230" s="41"/>
    </row>
    <row r="983451" spans="4:4" x14ac:dyDescent="0.25">
      <c r="D983451" s="41"/>
    </row>
    <row r="983672" spans="4:4" x14ac:dyDescent="0.25">
      <c r="D983672" s="41"/>
    </row>
    <row r="983893" spans="4:4" x14ac:dyDescent="0.25">
      <c r="D983893" s="41"/>
    </row>
    <row r="984114" spans="4:4" x14ac:dyDescent="0.25">
      <c r="D984114" s="41"/>
    </row>
    <row r="984335" spans="4:4" x14ac:dyDescent="0.25">
      <c r="D984335" s="41"/>
    </row>
    <row r="984556" spans="4:4" x14ac:dyDescent="0.25">
      <c r="D984556" s="41"/>
    </row>
    <row r="984777" spans="4:4" x14ac:dyDescent="0.25">
      <c r="D984777" s="41"/>
    </row>
    <row r="984998" spans="4:4" x14ac:dyDescent="0.25">
      <c r="D984998" s="41"/>
    </row>
    <row r="985219" spans="4:4" x14ac:dyDescent="0.25">
      <c r="D985219" s="41"/>
    </row>
    <row r="985440" spans="4:4" x14ac:dyDescent="0.25">
      <c r="D985440" s="41"/>
    </row>
    <row r="985661" spans="4:4" x14ac:dyDescent="0.25">
      <c r="D985661" s="41"/>
    </row>
    <row r="985882" spans="4:4" x14ac:dyDescent="0.25">
      <c r="D985882" s="41"/>
    </row>
    <row r="986103" spans="4:4" x14ac:dyDescent="0.25">
      <c r="D986103" s="41"/>
    </row>
    <row r="986324" spans="4:4" x14ac:dyDescent="0.25">
      <c r="D986324" s="41"/>
    </row>
    <row r="986545" spans="4:4" x14ac:dyDescent="0.25">
      <c r="D986545" s="41"/>
    </row>
    <row r="986766" spans="4:4" x14ac:dyDescent="0.25">
      <c r="D986766" s="41"/>
    </row>
    <row r="986987" spans="4:4" x14ac:dyDescent="0.25">
      <c r="D986987" s="41"/>
    </row>
    <row r="987208" spans="4:4" x14ac:dyDescent="0.25">
      <c r="D987208" s="41"/>
    </row>
    <row r="987429" spans="4:4" x14ac:dyDescent="0.25">
      <c r="D987429" s="41"/>
    </row>
    <row r="987650" spans="4:4" x14ac:dyDescent="0.25">
      <c r="D987650" s="41"/>
    </row>
    <row r="987871" spans="4:4" x14ac:dyDescent="0.25">
      <c r="D987871" s="41"/>
    </row>
    <row r="988092" spans="4:4" x14ac:dyDescent="0.25">
      <c r="D988092" s="41"/>
    </row>
    <row r="988313" spans="4:4" x14ac:dyDescent="0.25">
      <c r="D988313" s="41"/>
    </row>
    <row r="988534" spans="4:4" x14ac:dyDescent="0.25">
      <c r="D988534" s="41"/>
    </row>
    <row r="988755" spans="4:4" x14ac:dyDescent="0.25">
      <c r="D988755" s="41"/>
    </row>
    <row r="988976" spans="4:4" x14ac:dyDescent="0.25">
      <c r="D988976" s="41"/>
    </row>
    <row r="989197" spans="4:4" x14ac:dyDescent="0.25">
      <c r="D989197" s="41"/>
    </row>
    <row r="989418" spans="4:4" x14ac:dyDescent="0.25">
      <c r="D989418" s="41"/>
    </row>
    <row r="989639" spans="4:4" x14ac:dyDescent="0.25">
      <c r="D989639" s="41"/>
    </row>
    <row r="989860" spans="4:4" x14ac:dyDescent="0.25">
      <c r="D989860" s="41"/>
    </row>
    <row r="990081" spans="4:4" x14ac:dyDescent="0.25">
      <c r="D990081" s="41"/>
    </row>
    <row r="990302" spans="4:4" x14ac:dyDescent="0.25">
      <c r="D990302" s="41"/>
    </row>
    <row r="990523" spans="4:4" x14ac:dyDescent="0.25">
      <c r="D990523" s="41"/>
    </row>
    <row r="990744" spans="4:4" x14ac:dyDescent="0.25">
      <c r="D990744" s="41"/>
    </row>
    <row r="990965" spans="4:4" x14ac:dyDescent="0.25">
      <c r="D990965" s="41"/>
    </row>
    <row r="991186" spans="4:4" x14ac:dyDescent="0.25">
      <c r="D991186" s="41"/>
    </row>
    <row r="991407" spans="4:4" x14ac:dyDescent="0.25">
      <c r="D991407" s="41"/>
    </row>
    <row r="991628" spans="4:4" x14ac:dyDescent="0.25">
      <c r="D991628" s="41"/>
    </row>
    <row r="991849" spans="4:4" x14ac:dyDescent="0.25">
      <c r="D991849" s="41"/>
    </row>
    <row r="992070" spans="4:4" x14ac:dyDescent="0.25">
      <c r="D992070" s="41"/>
    </row>
    <row r="992291" spans="4:4" x14ac:dyDescent="0.25">
      <c r="D992291" s="41"/>
    </row>
    <row r="992512" spans="4:4" x14ac:dyDescent="0.25">
      <c r="D992512" s="41"/>
    </row>
    <row r="992733" spans="4:4" x14ac:dyDescent="0.25">
      <c r="D992733" s="41"/>
    </row>
    <row r="992954" spans="4:4" x14ac:dyDescent="0.25">
      <c r="D992954" s="41"/>
    </row>
    <row r="993175" spans="4:4" x14ac:dyDescent="0.25">
      <c r="D993175" s="41"/>
    </row>
    <row r="993396" spans="4:4" x14ac:dyDescent="0.25">
      <c r="D993396" s="41"/>
    </row>
    <row r="993617" spans="4:4" x14ac:dyDescent="0.25">
      <c r="D993617" s="41"/>
    </row>
    <row r="993838" spans="4:4" x14ac:dyDescent="0.25">
      <c r="D993838" s="41"/>
    </row>
    <row r="994059" spans="4:4" x14ac:dyDescent="0.25">
      <c r="D994059" s="41"/>
    </row>
    <row r="994280" spans="4:4" x14ac:dyDescent="0.25">
      <c r="D994280" s="41"/>
    </row>
    <row r="994501" spans="4:4" x14ac:dyDescent="0.25">
      <c r="D994501" s="41"/>
    </row>
    <row r="994722" spans="4:4" x14ac:dyDescent="0.25">
      <c r="D994722" s="41"/>
    </row>
    <row r="994943" spans="4:4" x14ac:dyDescent="0.25">
      <c r="D994943" s="41"/>
    </row>
    <row r="995164" spans="4:4" x14ac:dyDescent="0.25">
      <c r="D995164" s="41"/>
    </row>
    <row r="995385" spans="4:4" x14ac:dyDescent="0.25">
      <c r="D995385" s="41"/>
    </row>
    <row r="995606" spans="4:4" x14ac:dyDescent="0.25">
      <c r="D995606" s="41"/>
    </row>
    <row r="995827" spans="4:4" x14ac:dyDescent="0.25">
      <c r="D995827" s="41"/>
    </row>
    <row r="996048" spans="4:4" x14ac:dyDescent="0.25">
      <c r="D996048" s="41"/>
    </row>
    <row r="996269" spans="4:4" x14ac:dyDescent="0.25">
      <c r="D996269" s="41"/>
    </row>
    <row r="996490" spans="4:4" x14ac:dyDescent="0.25">
      <c r="D996490" s="41"/>
    </row>
    <row r="996711" spans="4:4" x14ac:dyDescent="0.25">
      <c r="D996711" s="41"/>
    </row>
    <row r="996932" spans="4:4" x14ac:dyDescent="0.25">
      <c r="D996932" s="41"/>
    </row>
    <row r="997153" spans="4:4" x14ac:dyDescent="0.25">
      <c r="D997153" s="41"/>
    </row>
    <row r="997374" spans="4:4" x14ac:dyDescent="0.25">
      <c r="D997374" s="41"/>
    </row>
    <row r="997595" spans="4:4" x14ac:dyDescent="0.25">
      <c r="D997595" s="41"/>
    </row>
    <row r="997816" spans="4:4" x14ac:dyDescent="0.25">
      <c r="D997816" s="41"/>
    </row>
    <row r="998037" spans="4:4" x14ac:dyDescent="0.25">
      <c r="D998037" s="41"/>
    </row>
    <row r="998258" spans="4:4" x14ac:dyDescent="0.25">
      <c r="D998258" s="41"/>
    </row>
    <row r="998479" spans="4:4" x14ac:dyDescent="0.25">
      <c r="D998479" s="41"/>
    </row>
    <row r="998700" spans="4:4" x14ac:dyDescent="0.25">
      <c r="D998700" s="41"/>
    </row>
    <row r="998921" spans="4:4" x14ac:dyDescent="0.25">
      <c r="D998921" s="41"/>
    </row>
    <row r="999142" spans="4:4" x14ac:dyDescent="0.25">
      <c r="D999142" s="41"/>
    </row>
    <row r="999363" spans="4:4" x14ac:dyDescent="0.25">
      <c r="D999363" s="41"/>
    </row>
    <row r="999584" spans="4:4" x14ac:dyDescent="0.25">
      <c r="D999584" s="41"/>
    </row>
    <row r="999805" spans="4:4" x14ac:dyDescent="0.25">
      <c r="D999805" s="41"/>
    </row>
    <row r="1000026" spans="4:4" x14ac:dyDescent="0.25">
      <c r="D1000026" s="41"/>
    </row>
    <row r="1000247" spans="4:4" x14ac:dyDescent="0.25">
      <c r="D1000247" s="41"/>
    </row>
    <row r="1000468" spans="4:4" x14ac:dyDescent="0.25">
      <c r="D1000468" s="41"/>
    </row>
    <row r="1000689" spans="4:4" x14ac:dyDescent="0.25">
      <c r="D1000689" s="41"/>
    </row>
    <row r="1000910" spans="4:4" x14ac:dyDescent="0.25">
      <c r="D1000910" s="41"/>
    </row>
    <row r="1001131" spans="4:4" x14ac:dyDescent="0.25">
      <c r="D1001131" s="41"/>
    </row>
    <row r="1001352" spans="4:4" x14ac:dyDescent="0.25">
      <c r="D1001352" s="41"/>
    </row>
    <row r="1001573" spans="4:4" x14ac:dyDescent="0.25">
      <c r="D1001573" s="41"/>
    </row>
    <row r="1001794" spans="4:4" x14ac:dyDescent="0.25">
      <c r="D1001794" s="41"/>
    </row>
    <row r="1002015" spans="4:4" x14ac:dyDescent="0.25">
      <c r="D1002015" s="41"/>
    </row>
    <row r="1002236" spans="4:4" x14ac:dyDescent="0.25">
      <c r="D1002236" s="41"/>
    </row>
    <row r="1002457" spans="4:4" x14ac:dyDescent="0.25">
      <c r="D1002457" s="41"/>
    </row>
    <row r="1002678" spans="4:4" x14ac:dyDescent="0.25">
      <c r="D1002678" s="41"/>
    </row>
    <row r="1002899" spans="4:4" x14ac:dyDescent="0.25">
      <c r="D1002899" s="41"/>
    </row>
    <row r="1003120" spans="4:4" x14ac:dyDescent="0.25">
      <c r="D1003120" s="41"/>
    </row>
    <row r="1003341" spans="4:4" x14ac:dyDescent="0.25">
      <c r="D1003341" s="41"/>
    </row>
    <row r="1003562" spans="4:4" x14ac:dyDescent="0.25">
      <c r="D1003562" s="41"/>
    </row>
    <row r="1003783" spans="4:4" x14ac:dyDescent="0.25">
      <c r="D1003783" s="41"/>
    </row>
    <row r="1004004" spans="4:4" x14ac:dyDescent="0.25">
      <c r="D1004004" s="41"/>
    </row>
    <row r="1004225" spans="4:4" x14ac:dyDescent="0.25">
      <c r="D1004225" s="41"/>
    </row>
    <row r="1004446" spans="4:4" x14ac:dyDescent="0.25">
      <c r="D1004446" s="41"/>
    </row>
    <row r="1004667" spans="4:4" x14ac:dyDescent="0.25">
      <c r="D1004667" s="41"/>
    </row>
    <row r="1004888" spans="4:4" x14ac:dyDescent="0.25">
      <c r="D1004888" s="41"/>
    </row>
    <row r="1005109" spans="4:4" x14ac:dyDescent="0.25">
      <c r="D1005109" s="41"/>
    </row>
    <row r="1005330" spans="4:4" x14ac:dyDescent="0.25">
      <c r="D1005330" s="41"/>
    </row>
    <row r="1005551" spans="4:4" x14ac:dyDescent="0.25">
      <c r="D1005551" s="41"/>
    </row>
    <row r="1005772" spans="4:4" x14ac:dyDescent="0.25">
      <c r="D1005772" s="41"/>
    </row>
    <row r="1005993" spans="4:4" x14ac:dyDescent="0.25">
      <c r="D1005993" s="41"/>
    </row>
    <row r="1006214" spans="4:4" x14ac:dyDescent="0.25">
      <c r="D1006214" s="41"/>
    </row>
    <row r="1006435" spans="4:4" x14ac:dyDescent="0.25">
      <c r="D1006435" s="41"/>
    </row>
    <row r="1006656" spans="4:4" x14ac:dyDescent="0.25">
      <c r="D1006656" s="41"/>
    </row>
    <row r="1006877" spans="4:4" x14ac:dyDescent="0.25">
      <c r="D1006877" s="41"/>
    </row>
    <row r="1007098" spans="4:4" x14ac:dyDescent="0.25">
      <c r="D1007098" s="41"/>
    </row>
    <row r="1007319" spans="4:4" x14ac:dyDescent="0.25">
      <c r="D1007319" s="41"/>
    </row>
    <row r="1007540" spans="4:4" x14ac:dyDescent="0.25">
      <c r="D1007540" s="41"/>
    </row>
    <row r="1007761" spans="4:4" x14ac:dyDescent="0.25">
      <c r="D1007761" s="41"/>
    </row>
    <row r="1007982" spans="4:4" x14ac:dyDescent="0.25">
      <c r="D1007982" s="41"/>
    </row>
    <row r="1008203" spans="4:4" x14ac:dyDescent="0.25">
      <c r="D1008203" s="41"/>
    </row>
    <row r="1008424" spans="4:4" x14ac:dyDescent="0.25">
      <c r="D1008424" s="41"/>
    </row>
    <row r="1008645" spans="4:4" x14ac:dyDescent="0.25">
      <c r="D1008645" s="41"/>
    </row>
    <row r="1008866" spans="4:4" x14ac:dyDescent="0.25">
      <c r="D1008866" s="41"/>
    </row>
    <row r="1009087" spans="4:4" x14ac:dyDescent="0.25">
      <c r="D1009087" s="41"/>
    </row>
    <row r="1009308" spans="4:4" x14ac:dyDescent="0.25">
      <c r="D1009308" s="41"/>
    </row>
    <row r="1009529" spans="4:4" x14ac:dyDescent="0.25">
      <c r="D1009529" s="41"/>
    </row>
    <row r="1009750" spans="4:4" x14ac:dyDescent="0.25">
      <c r="D1009750" s="41"/>
    </row>
    <row r="1009971" spans="4:4" x14ac:dyDescent="0.25">
      <c r="D1009971" s="41"/>
    </row>
    <row r="1010192" spans="4:4" x14ac:dyDescent="0.25">
      <c r="D1010192" s="41"/>
    </row>
    <row r="1010413" spans="4:4" x14ac:dyDescent="0.25">
      <c r="D1010413" s="41"/>
    </row>
    <row r="1010634" spans="4:4" x14ac:dyDescent="0.25">
      <c r="D1010634" s="41"/>
    </row>
    <row r="1010855" spans="4:4" x14ac:dyDescent="0.25">
      <c r="D1010855" s="41"/>
    </row>
    <row r="1011076" spans="4:4" x14ac:dyDescent="0.25">
      <c r="D1011076" s="41"/>
    </row>
    <row r="1011297" spans="4:4" x14ac:dyDescent="0.25">
      <c r="D1011297" s="41"/>
    </row>
    <row r="1011518" spans="4:4" x14ac:dyDescent="0.25">
      <c r="D1011518" s="41"/>
    </row>
    <row r="1011739" spans="4:4" x14ac:dyDescent="0.25">
      <c r="D1011739" s="41"/>
    </row>
    <row r="1011960" spans="4:4" x14ac:dyDescent="0.25">
      <c r="D1011960" s="41"/>
    </row>
    <row r="1012181" spans="4:4" x14ac:dyDescent="0.25">
      <c r="D1012181" s="41"/>
    </row>
    <row r="1012402" spans="4:4" x14ac:dyDescent="0.25">
      <c r="D1012402" s="41"/>
    </row>
    <row r="1012623" spans="4:4" x14ac:dyDescent="0.25">
      <c r="D1012623" s="41"/>
    </row>
    <row r="1012844" spans="4:4" x14ac:dyDescent="0.25">
      <c r="D1012844" s="41"/>
    </row>
    <row r="1013065" spans="4:4" x14ac:dyDescent="0.25">
      <c r="D1013065" s="41"/>
    </row>
    <row r="1013286" spans="4:4" x14ac:dyDescent="0.25">
      <c r="D1013286" s="41"/>
    </row>
    <row r="1013507" spans="4:4" x14ac:dyDescent="0.25">
      <c r="D1013507" s="41"/>
    </row>
    <row r="1013728" spans="4:4" x14ac:dyDescent="0.25">
      <c r="D1013728" s="41"/>
    </row>
    <row r="1013949" spans="4:4" x14ac:dyDescent="0.25">
      <c r="D1013949" s="41"/>
    </row>
    <row r="1014170" spans="4:4" x14ac:dyDescent="0.25">
      <c r="D1014170" s="41"/>
    </row>
    <row r="1014391" spans="4:4" x14ac:dyDescent="0.25">
      <c r="D1014391" s="41"/>
    </row>
    <row r="1014612" spans="4:4" x14ac:dyDescent="0.25">
      <c r="D1014612" s="41"/>
    </row>
    <row r="1014833" spans="4:4" x14ac:dyDescent="0.25">
      <c r="D1014833" s="41"/>
    </row>
    <row r="1015054" spans="4:4" x14ac:dyDescent="0.25">
      <c r="D1015054" s="41"/>
    </row>
    <row r="1015275" spans="4:4" x14ac:dyDescent="0.25">
      <c r="D1015275" s="41"/>
    </row>
    <row r="1015496" spans="4:4" x14ac:dyDescent="0.25">
      <c r="D1015496" s="41"/>
    </row>
    <row r="1015717" spans="4:4" x14ac:dyDescent="0.25">
      <c r="D1015717" s="41"/>
    </row>
    <row r="1015938" spans="4:4" x14ac:dyDescent="0.25">
      <c r="D1015938" s="41"/>
    </row>
    <row r="1016159" spans="4:4" x14ac:dyDescent="0.25">
      <c r="D1016159" s="41"/>
    </row>
    <row r="1016380" spans="4:4" x14ac:dyDescent="0.25">
      <c r="D1016380" s="41"/>
    </row>
    <row r="1016601" spans="4:4" x14ac:dyDescent="0.25">
      <c r="D1016601" s="41"/>
    </row>
    <row r="1016822" spans="4:4" x14ac:dyDescent="0.25">
      <c r="D1016822" s="41"/>
    </row>
    <row r="1017043" spans="4:4" x14ac:dyDescent="0.25">
      <c r="D1017043" s="41"/>
    </row>
    <row r="1017264" spans="4:4" x14ac:dyDescent="0.25">
      <c r="D1017264" s="41"/>
    </row>
    <row r="1017485" spans="4:4" x14ac:dyDescent="0.25">
      <c r="D1017485" s="41"/>
    </row>
    <row r="1017706" spans="4:4" x14ac:dyDescent="0.25">
      <c r="D1017706" s="41"/>
    </row>
    <row r="1017927" spans="4:4" x14ac:dyDescent="0.25">
      <c r="D1017927" s="41"/>
    </row>
    <row r="1018148" spans="4:4" x14ac:dyDescent="0.25">
      <c r="D1018148" s="41"/>
    </row>
    <row r="1018369" spans="4:4" x14ac:dyDescent="0.25">
      <c r="D1018369" s="41"/>
    </row>
    <row r="1018590" spans="4:4" x14ac:dyDescent="0.25">
      <c r="D1018590" s="41"/>
    </row>
    <row r="1018811" spans="4:4" x14ac:dyDescent="0.25">
      <c r="D1018811" s="41"/>
    </row>
    <row r="1019032" spans="4:4" x14ac:dyDescent="0.25">
      <c r="D1019032" s="41"/>
    </row>
    <row r="1019253" spans="4:4" x14ac:dyDescent="0.25">
      <c r="D1019253" s="41"/>
    </row>
    <row r="1019474" spans="4:4" x14ac:dyDescent="0.25">
      <c r="D1019474" s="41"/>
    </row>
    <row r="1019695" spans="4:4" x14ac:dyDescent="0.25">
      <c r="D1019695" s="41"/>
    </row>
    <row r="1019916" spans="4:4" x14ac:dyDescent="0.25">
      <c r="D1019916" s="41"/>
    </row>
    <row r="1020137" spans="4:4" x14ac:dyDescent="0.25">
      <c r="D1020137" s="41"/>
    </row>
    <row r="1020358" spans="4:4" x14ac:dyDescent="0.25">
      <c r="D1020358" s="41"/>
    </row>
    <row r="1020579" spans="4:4" x14ac:dyDescent="0.25">
      <c r="D1020579" s="41"/>
    </row>
    <row r="1020800" spans="4:4" x14ac:dyDescent="0.25">
      <c r="D1020800" s="41"/>
    </row>
    <row r="1021021" spans="4:4" x14ac:dyDescent="0.25">
      <c r="D1021021" s="41"/>
    </row>
    <row r="1021242" spans="4:4" x14ac:dyDescent="0.25">
      <c r="D1021242" s="41"/>
    </row>
    <row r="1021463" spans="4:4" x14ac:dyDescent="0.25">
      <c r="D1021463" s="41"/>
    </row>
    <row r="1021684" spans="4:4" x14ac:dyDescent="0.25">
      <c r="D1021684" s="41"/>
    </row>
    <row r="1021905" spans="4:4" x14ac:dyDescent="0.25">
      <c r="D1021905" s="41"/>
    </row>
    <row r="1022126" spans="4:4" x14ac:dyDescent="0.25">
      <c r="D1022126" s="41"/>
    </row>
    <row r="1022347" spans="4:4" x14ac:dyDescent="0.25">
      <c r="D1022347" s="41"/>
    </row>
    <row r="1022568" spans="4:4" x14ac:dyDescent="0.25">
      <c r="D1022568" s="41"/>
    </row>
    <row r="1022789" spans="4:4" x14ac:dyDescent="0.25">
      <c r="D1022789" s="41"/>
    </row>
    <row r="1023010" spans="4:4" x14ac:dyDescent="0.25">
      <c r="D1023010" s="41"/>
    </row>
    <row r="1023231" spans="4:4" x14ac:dyDescent="0.25">
      <c r="D1023231" s="41"/>
    </row>
    <row r="1023452" spans="4:4" x14ac:dyDescent="0.25">
      <c r="D1023452" s="41"/>
    </row>
    <row r="1023673" spans="4:4" x14ac:dyDescent="0.25">
      <c r="D1023673" s="41"/>
    </row>
    <row r="1023894" spans="4:4" x14ac:dyDescent="0.25">
      <c r="D1023894" s="41"/>
    </row>
    <row r="1024115" spans="4:4" x14ac:dyDescent="0.25">
      <c r="D1024115" s="41"/>
    </row>
    <row r="1024336" spans="4:4" x14ac:dyDescent="0.25">
      <c r="D1024336" s="41"/>
    </row>
    <row r="1024557" spans="4:4" x14ac:dyDescent="0.25">
      <c r="D1024557" s="41"/>
    </row>
    <row r="1024778" spans="4:4" x14ac:dyDescent="0.25">
      <c r="D1024778" s="41"/>
    </row>
    <row r="1024999" spans="4:4" x14ac:dyDescent="0.25">
      <c r="D1024999" s="41"/>
    </row>
    <row r="1025220" spans="4:4" x14ac:dyDescent="0.25">
      <c r="D1025220" s="41"/>
    </row>
    <row r="1025441" spans="4:4" x14ac:dyDescent="0.25">
      <c r="D1025441" s="41"/>
    </row>
    <row r="1025662" spans="4:4" x14ac:dyDescent="0.25">
      <c r="D1025662" s="41"/>
    </row>
    <row r="1025883" spans="4:4" x14ac:dyDescent="0.25">
      <c r="D1025883" s="41"/>
    </row>
    <row r="1026104" spans="4:4" x14ac:dyDescent="0.25">
      <c r="D1026104" s="41"/>
    </row>
    <row r="1026325" spans="4:4" x14ac:dyDescent="0.25">
      <c r="D1026325" s="41"/>
    </row>
    <row r="1026546" spans="4:4" x14ac:dyDescent="0.25">
      <c r="D1026546" s="41"/>
    </row>
    <row r="1026767" spans="4:4" x14ac:dyDescent="0.25">
      <c r="D1026767" s="41"/>
    </row>
    <row r="1026988" spans="4:4" x14ac:dyDescent="0.25">
      <c r="D1026988" s="41"/>
    </row>
    <row r="1027209" spans="4:4" x14ac:dyDescent="0.25">
      <c r="D1027209" s="41"/>
    </row>
    <row r="1027430" spans="4:4" x14ac:dyDescent="0.25">
      <c r="D1027430" s="41"/>
    </row>
    <row r="1027651" spans="4:4" x14ac:dyDescent="0.25">
      <c r="D1027651" s="41"/>
    </row>
    <row r="1027872" spans="4:4" x14ac:dyDescent="0.25">
      <c r="D1027872" s="41"/>
    </row>
    <row r="1028093" spans="4:4" x14ac:dyDescent="0.25">
      <c r="D1028093" s="41"/>
    </row>
    <row r="1028314" spans="4:4" x14ac:dyDescent="0.25">
      <c r="D1028314" s="41"/>
    </row>
    <row r="1028535" spans="4:4" x14ac:dyDescent="0.25">
      <c r="D1028535" s="41"/>
    </row>
    <row r="1028756" spans="4:4" x14ac:dyDescent="0.25">
      <c r="D1028756" s="41"/>
    </row>
    <row r="1028977" spans="4:4" x14ac:dyDescent="0.25">
      <c r="D1028977" s="41"/>
    </row>
    <row r="1029198" spans="4:4" x14ac:dyDescent="0.25">
      <c r="D1029198" s="41"/>
    </row>
    <row r="1029419" spans="4:4" x14ac:dyDescent="0.25">
      <c r="D1029419" s="41"/>
    </row>
    <row r="1029640" spans="4:4" x14ac:dyDescent="0.25">
      <c r="D1029640" s="41"/>
    </row>
    <row r="1029861" spans="4:4" x14ac:dyDescent="0.25">
      <c r="D1029861" s="41"/>
    </row>
    <row r="1030082" spans="4:4" x14ac:dyDescent="0.25">
      <c r="D1030082" s="41"/>
    </row>
    <row r="1030303" spans="4:4" x14ac:dyDescent="0.25">
      <c r="D1030303" s="41"/>
    </row>
    <row r="1030524" spans="4:4" x14ac:dyDescent="0.25">
      <c r="D1030524" s="41"/>
    </row>
    <row r="1030745" spans="4:4" x14ac:dyDescent="0.25">
      <c r="D1030745" s="41"/>
    </row>
    <row r="1030966" spans="4:4" x14ac:dyDescent="0.25">
      <c r="D1030966" s="41"/>
    </row>
    <row r="1031187" spans="4:4" x14ac:dyDescent="0.25">
      <c r="D1031187" s="41"/>
    </row>
    <row r="1031408" spans="4:4" x14ac:dyDescent="0.25">
      <c r="D1031408" s="41"/>
    </row>
    <row r="1031629" spans="4:4" x14ac:dyDescent="0.25">
      <c r="D1031629" s="41"/>
    </row>
    <row r="1031850" spans="4:4" x14ac:dyDescent="0.25">
      <c r="D1031850" s="41"/>
    </row>
    <row r="1032071" spans="4:4" x14ac:dyDescent="0.25">
      <c r="D1032071" s="41"/>
    </row>
    <row r="1032292" spans="4:4" x14ac:dyDescent="0.25">
      <c r="D1032292" s="41"/>
    </row>
    <row r="1032513" spans="4:4" x14ac:dyDescent="0.25">
      <c r="D1032513" s="41"/>
    </row>
    <row r="1032734" spans="4:4" x14ac:dyDescent="0.25">
      <c r="D1032734" s="41"/>
    </row>
    <row r="1032955" spans="4:4" x14ac:dyDescent="0.25">
      <c r="D1032955" s="41"/>
    </row>
    <row r="1033176" spans="4:4" x14ac:dyDescent="0.25">
      <c r="D1033176" s="41"/>
    </row>
    <row r="1033397" spans="4:4" x14ac:dyDescent="0.25">
      <c r="D1033397" s="41"/>
    </row>
    <row r="1033618" spans="4:4" x14ac:dyDescent="0.25">
      <c r="D1033618" s="41"/>
    </row>
    <row r="1033839" spans="4:4" x14ac:dyDescent="0.25">
      <c r="D1033839" s="41"/>
    </row>
    <row r="1034060" spans="4:4" x14ac:dyDescent="0.25">
      <c r="D1034060" s="41"/>
    </row>
    <row r="1034281" spans="4:4" x14ac:dyDescent="0.25">
      <c r="D1034281" s="41"/>
    </row>
    <row r="1034502" spans="4:4" x14ac:dyDescent="0.25">
      <c r="D1034502" s="41"/>
    </row>
    <row r="1034723" spans="4:4" x14ac:dyDescent="0.25">
      <c r="D1034723" s="41"/>
    </row>
    <row r="1034944" spans="4:4" x14ac:dyDescent="0.25">
      <c r="D1034944" s="41"/>
    </row>
    <row r="1035165" spans="4:4" x14ac:dyDescent="0.25">
      <c r="D1035165" s="41"/>
    </row>
    <row r="1035386" spans="4:4" x14ac:dyDescent="0.25">
      <c r="D1035386" s="41"/>
    </row>
    <row r="1035607" spans="4:4" x14ac:dyDescent="0.25">
      <c r="D1035607" s="41"/>
    </row>
    <row r="1035828" spans="4:4" x14ac:dyDescent="0.25">
      <c r="D1035828" s="41"/>
    </row>
    <row r="1036049" spans="4:4" x14ac:dyDescent="0.25">
      <c r="D1036049" s="41"/>
    </row>
    <row r="1036270" spans="4:4" x14ac:dyDescent="0.25">
      <c r="D1036270" s="41"/>
    </row>
    <row r="1036491" spans="4:4" x14ac:dyDescent="0.25">
      <c r="D1036491" s="41"/>
    </row>
    <row r="1036712" spans="4:4" x14ac:dyDescent="0.25">
      <c r="D1036712" s="41"/>
    </row>
    <row r="1036933" spans="4:4" x14ac:dyDescent="0.25">
      <c r="D1036933" s="41"/>
    </row>
    <row r="1037154" spans="4:4" x14ac:dyDescent="0.25">
      <c r="D1037154" s="41"/>
    </row>
    <row r="1037375" spans="4:4" x14ac:dyDescent="0.25">
      <c r="D1037375" s="41"/>
    </row>
    <row r="1037596" spans="4:4" x14ac:dyDescent="0.25">
      <c r="D1037596" s="41"/>
    </row>
    <row r="1037817" spans="4:4" x14ac:dyDescent="0.25">
      <c r="D1037817" s="41"/>
    </row>
    <row r="1038038" spans="4:4" x14ac:dyDescent="0.25">
      <c r="D1038038" s="41"/>
    </row>
    <row r="1038259" spans="4:4" x14ac:dyDescent="0.25">
      <c r="D1038259" s="41"/>
    </row>
    <row r="1038480" spans="4:4" x14ac:dyDescent="0.25">
      <c r="D1038480" s="41"/>
    </row>
    <row r="1038701" spans="4:4" x14ac:dyDescent="0.25">
      <c r="D1038701" s="41"/>
    </row>
    <row r="1038922" spans="4:4" x14ac:dyDescent="0.25">
      <c r="D1038922" s="41"/>
    </row>
    <row r="1039143" spans="4:4" x14ac:dyDescent="0.25">
      <c r="D1039143" s="41"/>
    </row>
    <row r="1039364" spans="4:4" x14ac:dyDescent="0.25">
      <c r="D1039364" s="41"/>
    </row>
    <row r="1039585" spans="4:4" x14ac:dyDescent="0.25">
      <c r="D1039585" s="41"/>
    </row>
    <row r="1039806" spans="4:4" x14ac:dyDescent="0.25">
      <c r="D1039806" s="41"/>
    </row>
    <row r="1040027" spans="4:4" x14ac:dyDescent="0.25">
      <c r="D1040027" s="41"/>
    </row>
    <row r="1040248" spans="4:4" x14ac:dyDescent="0.25">
      <c r="D1040248" s="41"/>
    </row>
    <row r="1040469" spans="4:4" x14ac:dyDescent="0.25">
      <c r="D1040469" s="41"/>
    </row>
    <row r="1040690" spans="4:4" x14ac:dyDescent="0.25">
      <c r="D1040690" s="41"/>
    </row>
    <row r="1040911" spans="4:4" x14ac:dyDescent="0.25">
      <c r="D1040911" s="41"/>
    </row>
    <row r="1041132" spans="4:4" x14ac:dyDescent="0.25">
      <c r="D1041132" s="41"/>
    </row>
    <row r="1041353" spans="4:4" x14ac:dyDescent="0.25">
      <c r="D1041353" s="41"/>
    </row>
    <row r="1041574" spans="4:4" x14ac:dyDescent="0.25">
      <c r="D1041574" s="41"/>
    </row>
    <row r="1041795" spans="4:4" x14ac:dyDescent="0.25">
      <c r="D1041795" s="41"/>
    </row>
    <row r="1042016" spans="4:4" x14ac:dyDescent="0.25">
      <c r="D1042016" s="41"/>
    </row>
    <row r="1042237" spans="4:4" x14ac:dyDescent="0.25">
      <c r="D1042237" s="41"/>
    </row>
    <row r="1042458" spans="4:4" x14ac:dyDescent="0.25">
      <c r="D1042458" s="41"/>
    </row>
    <row r="1042679" spans="4:4" x14ac:dyDescent="0.25">
      <c r="D1042679" s="41"/>
    </row>
    <row r="1042900" spans="4:4" x14ac:dyDescent="0.25">
      <c r="D1042900" s="41"/>
    </row>
    <row r="1043121" spans="4:4" x14ac:dyDescent="0.25">
      <c r="D1043121" s="41"/>
    </row>
    <row r="1043342" spans="4:4" x14ac:dyDescent="0.25">
      <c r="D1043342" s="41"/>
    </row>
    <row r="1043563" spans="4:4" x14ac:dyDescent="0.25">
      <c r="D1043563" s="41"/>
    </row>
    <row r="1043784" spans="4:4" x14ac:dyDescent="0.25">
      <c r="D1043784" s="41"/>
    </row>
    <row r="1044005" spans="4:4" x14ac:dyDescent="0.25">
      <c r="D1044005" s="41"/>
    </row>
    <row r="1044226" spans="4:4" x14ac:dyDescent="0.25">
      <c r="D1044226" s="41"/>
    </row>
    <row r="1044447" spans="4:4" x14ac:dyDescent="0.25">
      <c r="D1044447" s="41"/>
    </row>
    <row r="1044668" spans="4:4" x14ac:dyDescent="0.25">
      <c r="D1044668" s="41"/>
    </row>
    <row r="1044889" spans="4:4" x14ac:dyDescent="0.25">
      <c r="D1044889" s="41"/>
    </row>
    <row r="1045110" spans="4:4" x14ac:dyDescent="0.25">
      <c r="D1045110" s="41"/>
    </row>
    <row r="1045331" spans="4:4" x14ac:dyDescent="0.25">
      <c r="D1045331" s="41"/>
    </row>
    <row r="1045552" spans="4:4" x14ac:dyDescent="0.25">
      <c r="D1045552" s="41"/>
    </row>
    <row r="1045773" spans="4:4" x14ac:dyDescent="0.25">
      <c r="D1045773" s="41"/>
    </row>
    <row r="1045994" spans="4:4" x14ac:dyDescent="0.25">
      <c r="D1045994" s="41"/>
    </row>
    <row r="1046215" spans="4:4" x14ac:dyDescent="0.25">
      <c r="D1046215" s="41"/>
    </row>
    <row r="1046436" spans="4:4" x14ac:dyDescent="0.25">
      <c r="D1046436" s="41"/>
    </row>
    <row r="1046657" spans="4:4" x14ac:dyDescent="0.25">
      <c r="D1046657" s="41"/>
    </row>
    <row r="1046878" spans="4:4" x14ac:dyDescent="0.25">
      <c r="D1046878" s="41"/>
    </row>
    <row r="1047099" spans="4:4" x14ac:dyDescent="0.25">
      <c r="D1047099" s="41"/>
    </row>
    <row r="1047320" spans="4:4" x14ac:dyDescent="0.25">
      <c r="D1047320" s="41"/>
    </row>
    <row r="1047541" spans="4:4" x14ac:dyDescent="0.25">
      <c r="D1047541" s="41"/>
    </row>
    <row r="1047762" spans="4:4" x14ac:dyDescent="0.25">
      <c r="D1047762" s="41"/>
    </row>
    <row r="1047983" spans="4:4" x14ac:dyDescent="0.25">
      <c r="D1047983" s="41"/>
    </row>
    <row r="1048204" spans="4:4" x14ac:dyDescent="0.25">
      <c r="D1048204" s="41"/>
    </row>
    <row r="1048425" spans="4:4" x14ac:dyDescent="0.25">
      <c r="D1048425" s="41"/>
    </row>
  </sheetData>
  <protectedRanges>
    <protectedRange sqref="A2:A221" name="Time"/>
    <protectedRange sqref="G2:AB2" name="Load Profile_1_1_1_1"/>
    <protectedRange sqref="G3:AB3" name="Load Profile_1_1_1_1_1_2_3_1_1_1_1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6478-CD49-4FB7-9EFB-C7150F7AF030}">
  <sheetPr>
    <tabColor rgb="FF92D050"/>
  </sheetPr>
  <dimension ref="A2:AB31"/>
  <sheetViews>
    <sheetView tabSelected="1" topLeftCell="B1" zoomScale="85" zoomScaleNormal="85" workbookViewId="0">
      <selection activeCell="D12" sqref="D12"/>
    </sheetView>
  </sheetViews>
  <sheetFormatPr defaultRowHeight="15" x14ac:dyDescent="0.25"/>
  <cols>
    <col min="1" max="1" width="13.140625" customWidth="1"/>
    <col min="2" max="2" width="35" bestFit="1" customWidth="1"/>
    <col min="3" max="3" width="26" customWidth="1"/>
    <col min="4" max="4" width="23.7109375" customWidth="1"/>
    <col min="5" max="5" width="14.85546875" customWidth="1"/>
    <col min="6" max="6" width="23.28515625" bestFit="1" customWidth="1"/>
  </cols>
  <sheetData>
    <row r="2" spans="1:28" x14ac:dyDescent="0.25">
      <c r="A2" s="91" t="s">
        <v>79</v>
      </c>
      <c r="B2" s="91" t="s">
        <v>33</v>
      </c>
      <c r="C2" s="63">
        <v>85</v>
      </c>
      <c r="D2" s="90" t="s">
        <v>111</v>
      </c>
      <c r="E2" s="91" t="s">
        <v>87</v>
      </c>
      <c r="F2" s="91" t="s">
        <v>5</v>
      </c>
      <c r="G2" s="84">
        <v>0</v>
      </c>
      <c r="H2" s="63">
        <v>1</v>
      </c>
      <c r="I2" s="63">
        <v>2</v>
      </c>
      <c r="J2" s="63">
        <v>3</v>
      </c>
      <c r="K2" s="63">
        <v>4</v>
      </c>
      <c r="L2" s="63">
        <v>5</v>
      </c>
      <c r="M2" s="63">
        <v>6</v>
      </c>
      <c r="N2" s="63">
        <v>7</v>
      </c>
      <c r="O2" s="63">
        <v>8</v>
      </c>
      <c r="P2" s="63">
        <v>9</v>
      </c>
      <c r="Q2" s="63">
        <v>10</v>
      </c>
      <c r="R2" s="63"/>
      <c r="S2" s="63"/>
      <c r="T2" s="63"/>
      <c r="U2" s="63"/>
      <c r="V2" s="63"/>
      <c r="W2" s="63"/>
      <c r="X2" s="63"/>
      <c r="Y2" s="63"/>
      <c r="Z2" s="63"/>
      <c r="AA2" s="63"/>
      <c r="AB2" s="63"/>
    </row>
    <row r="3" spans="1:28" x14ac:dyDescent="0.25">
      <c r="A3" s="74" t="s">
        <v>80</v>
      </c>
      <c r="B3" s="74" t="s">
        <v>38</v>
      </c>
      <c r="C3" s="63">
        <v>1</v>
      </c>
      <c r="D3" s="90" t="s">
        <v>112</v>
      </c>
      <c r="E3" s="91" t="s">
        <v>88</v>
      </c>
      <c r="F3" s="91" t="s">
        <v>51</v>
      </c>
      <c r="G3" s="63">
        <v>-2</v>
      </c>
      <c r="H3" s="63">
        <v>-2</v>
      </c>
      <c r="I3" s="63">
        <v>-2</v>
      </c>
      <c r="J3" s="63">
        <v>-2</v>
      </c>
      <c r="K3" s="63">
        <v>-2</v>
      </c>
      <c r="L3" s="63">
        <v>-2</v>
      </c>
      <c r="M3" s="63">
        <v>-2</v>
      </c>
      <c r="N3" s="63">
        <v>-2</v>
      </c>
      <c r="O3" s="63">
        <v>-2</v>
      </c>
      <c r="P3" s="63">
        <v>-2</v>
      </c>
      <c r="Q3" s="63">
        <v>-2</v>
      </c>
      <c r="R3" s="63"/>
      <c r="S3" s="63"/>
      <c r="T3" s="63"/>
      <c r="U3" s="63"/>
      <c r="V3" s="63"/>
      <c r="W3" s="63"/>
      <c r="X3" s="63"/>
      <c r="Y3" s="63"/>
      <c r="Z3" s="63"/>
      <c r="AA3" s="63"/>
      <c r="AB3" s="63"/>
    </row>
    <row r="4" spans="1:28" x14ac:dyDescent="0.25">
      <c r="A4" s="92" t="s">
        <v>81</v>
      </c>
      <c r="B4" s="92" t="s">
        <v>39</v>
      </c>
      <c r="C4" s="63">
        <v>1</v>
      </c>
      <c r="D4" s="90" t="s">
        <v>112</v>
      </c>
      <c r="E4" s="91" t="s">
        <v>89</v>
      </c>
      <c r="F4" s="91" t="s">
        <v>36</v>
      </c>
      <c r="G4" s="63" t="s">
        <v>110</v>
      </c>
      <c r="H4" s="63" t="s">
        <v>110</v>
      </c>
      <c r="I4" s="63" t="s">
        <v>110</v>
      </c>
      <c r="J4" s="63" t="s">
        <v>110</v>
      </c>
      <c r="K4" s="63" t="s">
        <v>110</v>
      </c>
      <c r="L4" s="63" t="s">
        <v>110</v>
      </c>
      <c r="M4" s="63" t="s">
        <v>110</v>
      </c>
      <c r="N4" s="63" t="s">
        <v>110</v>
      </c>
      <c r="O4" s="63" t="s">
        <v>110</v>
      </c>
      <c r="P4" s="63" t="s">
        <v>110</v>
      </c>
      <c r="Q4" s="63" t="s">
        <v>110</v>
      </c>
      <c r="R4" s="63"/>
      <c r="S4" s="63"/>
      <c r="T4" s="63"/>
      <c r="U4" s="63"/>
      <c r="V4" s="63"/>
      <c r="W4" s="63"/>
      <c r="X4" s="63"/>
      <c r="Y4" s="63"/>
      <c r="Z4" s="63"/>
      <c r="AA4" s="63"/>
      <c r="AB4" s="63"/>
    </row>
    <row r="5" spans="1:28" x14ac:dyDescent="0.25">
      <c r="A5" s="89" t="s">
        <v>82</v>
      </c>
      <c r="B5" s="89" t="s">
        <v>78</v>
      </c>
      <c r="C5" s="63">
        <v>1</v>
      </c>
      <c r="D5" s="90" t="s">
        <v>112</v>
      </c>
      <c r="E5" s="91" t="s">
        <v>90</v>
      </c>
      <c r="F5" s="91" t="s">
        <v>52</v>
      </c>
      <c r="G5" s="63">
        <v>0.5</v>
      </c>
      <c r="H5" s="63">
        <v>0.5</v>
      </c>
      <c r="I5" s="63">
        <v>0.5</v>
      </c>
      <c r="J5" s="63">
        <v>0.5</v>
      </c>
      <c r="K5" s="63">
        <v>0.5</v>
      </c>
      <c r="L5" s="63">
        <v>0.5</v>
      </c>
      <c r="M5" s="63">
        <v>0.5</v>
      </c>
      <c r="N5" s="63">
        <v>0.5</v>
      </c>
      <c r="O5" s="63">
        <v>0.5</v>
      </c>
      <c r="P5" s="63">
        <v>0.5</v>
      </c>
      <c r="Q5" s="63">
        <v>0.5</v>
      </c>
      <c r="R5" s="63"/>
      <c r="S5" s="63"/>
      <c r="T5" s="63"/>
      <c r="U5" s="63"/>
      <c r="V5" s="63"/>
      <c r="W5" s="63"/>
      <c r="X5" s="63"/>
      <c r="Y5" s="63"/>
      <c r="Z5" s="63"/>
      <c r="AA5" s="63"/>
      <c r="AB5" s="63"/>
    </row>
    <row r="6" spans="1:28" x14ac:dyDescent="0.25">
      <c r="A6" s="91" t="s">
        <v>83</v>
      </c>
      <c r="B6" s="91" t="s">
        <v>58</v>
      </c>
      <c r="C6" s="63" t="s">
        <v>117</v>
      </c>
      <c r="D6" s="90" t="s">
        <v>112</v>
      </c>
      <c r="E6" s="74" t="s">
        <v>91</v>
      </c>
      <c r="F6" s="74" t="s">
        <v>71</v>
      </c>
      <c r="G6" s="66">
        <v>5</v>
      </c>
      <c r="H6" s="66"/>
      <c r="I6" s="66"/>
      <c r="J6" s="66"/>
      <c r="K6" s="66"/>
      <c r="L6" s="66"/>
      <c r="M6" s="66"/>
      <c r="N6" s="66"/>
      <c r="O6" s="66"/>
      <c r="P6" s="66"/>
      <c r="Q6" s="66"/>
      <c r="R6" s="66"/>
      <c r="S6" s="66"/>
      <c r="T6" s="66"/>
      <c r="U6" s="66"/>
      <c r="V6" s="66"/>
      <c r="W6" s="66"/>
      <c r="X6" s="66"/>
      <c r="Y6" s="66"/>
      <c r="Z6" s="66"/>
      <c r="AA6" s="66"/>
      <c r="AB6" s="66"/>
    </row>
    <row r="7" spans="1:28" x14ac:dyDescent="0.25">
      <c r="A7" s="91" t="s">
        <v>84</v>
      </c>
      <c r="B7" s="91" t="s">
        <v>34</v>
      </c>
      <c r="C7" s="63">
        <v>20</v>
      </c>
      <c r="D7" s="90" t="s">
        <v>111</v>
      </c>
      <c r="E7" s="76" t="s">
        <v>35</v>
      </c>
      <c r="F7" s="76" t="s">
        <v>72</v>
      </c>
      <c r="G7" s="66">
        <f>IFERROR(IF($C$5=1,IF(G3&gt;0,'Design Inputs'!$D$12/1000*G3^2,IF(G4="Y",'Design Inputs'!$D$12/1000*G3^2*(1-G5)+'Design Inputs'!$D$8*ABS(G3)*'Design Inputs'!D7*2*$C$7/1000000+'Design Inputs'!D8^2*ABS(G3)/'Design Inputs'!$D$19*$C$7/1000,0.001)),0.5*G6),"")</f>
        <v>0.10848821454545454</v>
      </c>
      <c r="H7" s="66">
        <f>IFERROR(IF($C$5=1,IF(H3&gt;0,'Design Inputs'!$D$12/1000*H3^2,IF(H4="Y",'Design Inputs'!$D$12/1000*H3^2*(1-H5)+'Design Inputs'!$D$8*ABS(H3)*'Design Inputs'!E7*2*$C$7/1000000+'Design Inputs'!E8^2*ABS(H3)/'Design Inputs'!$D$19*$C$7/1000,0.001)),0.5*H6),"")</f>
        <v>6.0342759999999995E-2</v>
      </c>
      <c r="I7" s="66">
        <f>IFERROR(IF($C$5=1,IF(I3&gt;0,'Design Inputs'!$D$12/1000*I3^2,IF(I4="Y",'Design Inputs'!$D$12/1000*I3^2*(1-I5)+'Design Inputs'!$D$8*ABS(I3)*'Design Inputs'!F7*2*$C$7/1000000+'Design Inputs'!F8^2*ABS(I3)/'Design Inputs'!$D$19*$C$7/1000,0.001)),0.5*I6),"")</f>
        <v>6.0342759999999995E-2</v>
      </c>
      <c r="J7" s="66">
        <f>IFERROR(IF($C$5=1,IF(J3&gt;0,'Design Inputs'!$D$12/1000*J3^2,IF(J4="Y",'Design Inputs'!$D$12/1000*J3^2*(1-J5)+'Design Inputs'!$D$8*ABS(J3)*'Design Inputs'!G7*2*$C$7/1000000+'Design Inputs'!G8^2*ABS(J3)/'Design Inputs'!$D$19*$C$7/1000,0.001)),0.5*J6),"")</f>
        <v>6.0342759999999995E-2</v>
      </c>
      <c r="K7" s="66">
        <f>IFERROR(IF($C$5=1,IF(K3&gt;0,'Design Inputs'!$D$12/1000*K3^2,IF(K4="Y",'Design Inputs'!$D$12/1000*K3^2*(1-K5)+'Design Inputs'!$D$8*ABS(K3)*'Design Inputs'!H7*2*$C$7/1000000+'Design Inputs'!H8^2*ABS(K3)/'Design Inputs'!$D$19*$C$7/1000,0.001)),0.5*K6),"")</f>
        <v>6.0342759999999995E-2</v>
      </c>
      <c r="L7" s="66">
        <f>IFERROR(IF($C$5=1,IF(L3&gt;0,'Design Inputs'!$D$12/1000*L3^2,IF(L4="Y",'Design Inputs'!$D$12/1000*L3^2*(1-L5)+'Design Inputs'!$D$8*ABS(L3)*'Design Inputs'!I7*2*$C$7/1000000+'Design Inputs'!I8^2*ABS(L3)/'Design Inputs'!$D$19*$C$7/1000,0.001)),0.5*L6),"")</f>
        <v>6.0342759999999995E-2</v>
      </c>
      <c r="M7" s="66">
        <f>IFERROR(IF($C$5=1,IF(M3&gt;0,'Design Inputs'!$D$12/1000*M3^2,IF(M4="Y",'Design Inputs'!$D$12/1000*M3^2*(1-M5)+'Design Inputs'!$D$8*ABS(M3)*'Design Inputs'!J7*2*$C$7/1000000+'Design Inputs'!J8^2*ABS(M3)/'Design Inputs'!$D$19*$C$7/1000,0.001)),0.5*M6),"")</f>
        <v>6.0342759999999995E-2</v>
      </c>
      <c r="N7" s="66">
        <f>IFERROR(IF($C$5=1,IF(N3&gt;0,'Design Inputs'!$D$12/1000*N3^2,IF(N4="Y",'Design Inputs'!$D$12/1000*N3^2*(1-N5)+'Design Inputs'!$D$8*ABS(N3)*'Design Inputs'!K7*2*$C$7/1000000+'Design Inputs'!K8^2*ABS(N3)/'Design Inputs'!$D$19*$C$7/1000,0.001)),0.5*N6),"")</f>
        <v>6.0342759999999995E-2</v>
      </c>
      <c r="O7" s="66">
        <f>IFERROR(IF($C$5=1,IF(O3&gt;0,'Design Inputs'!$D$12/1000*O3^2,IF(O4="Y",'Design Inputs'!$D$12/1000*O3^2*(1-O5)+'Design Inputs'!$D$8*ABS(O3)*'Design Inputs'!L7*2*$C$7/1000000+'Design Inputs'!L8^2*ABS(O3)/'Design Inputs'!$D$19*$C$7/1000,0.001)),0.5*O6),"")</f>
        <v>6.0342759999999995E-2</v>
      </c>
      <c r="P7" s="66">
        <f>IFERROR(IF($C$5=1,IF(P3&gt;0,'Design Inputs'!$D$12/1000*P3^2,IF(P4="Y",'Design Inputs'!$D$12/1000*P3^2*(1-P5)+'Design Inputs'!$D$8*ABS(P3)*'Design Inputs'!M7*2*$C$7/1000000+'Design Inputs'!M8^2*ABS(P3)/'Design Inputs'!$D$19*$C$7/1000,0.001)),0.5*P6),"")</f>
        <v>6.0342759999999995E-2</v>
      </c>
      <c r="Q7" s="66">
        <f>IFERROR(IF($C$5=1,IF(Q3&gt;0,'Design Inputs'!$D$12/1000*Q3^2,IF(Q4="Y",'Design Inputs'!$D$12/1000*Q3^2*(1-Q5)+'Design Inputs'!$D$8*ABS(Q3)*'Design Inputs'!N7*2*$C$7/1000000+'Design Inputs'!N8^2*ABS(Q3)/'Design Inputs'!$D$19*$C$7/1000,0.001)),0.5*Q6),"")</f>
        <v>6.0342759999999995E-2</v>
      </c>
      <c r="R7" s="66">
        <f>IFERROR(IF($C$5=1,IF(R3&gt;0,'Design Inputs'!$D$12/1000*R3^2,IF(R4="Y",'Design Inputs'!$D$12/1000*R3^2*(1-R5)+'Design Inputs'!$D$8*ABS(R3)*'Design Inputs'!O7*2*$C$7/1000000+'Design Inputs'!O8^2*ABS(R3)/'Design Inputs'!$D$19*$C$7/1000,0.001)),0.5*R6),"")</f>
        <v>1E-3</v>
      </c>
      <c r="S7" s="66">
        <f>IFERROR(IF($C$5=1,IF(S3&gt;0,'Design Inputs'!$D$12/1000*S3^2,IF(S4="Y",'Design Inputs'!$D$12/1000*S3^2*(1-S5)+'Design Inputs'!$D$8*ABS(S3)*'Design Inputs'!P7*2*$C$7/1000000+'Design Inputs'!P8^2*ABS(S3)/'Design Inputs'!$D$19*$C$7/1000,0.001)),0.5*S6),"")</f>
        <v>1E-3</v>
      </c>
      <c r="T7" s="66">
        <f>IFERROR(IF($C$5=1,IF(T3&gt;0,'Design Inputs'!$D$12/1000*T3^2,IF(T4="Y",'Design Inputs'!$D$12/1000*T3^2*(1-T5)+'Design Inputs'!$D$8*ABS(T3)*'Design Inputs'!Q7*2*$C$7/1000000+'Design Inputs'!Q8^2*ABS(T3)/'Design Inputs'!$D$19*$C$7/1000,0.001)),0.5*T6),"")</f>
        <v>1E-3</v>
      </c>
      <c r="U7" s="66">
        <f>IFERROR(IF($C$5=1,IF(U3&gt;0,'Design Inputs'!$D$12/1000*U3^2,IF(U4="Y",'Design Inputs'!$D$12/1000*U3^2*(1-U5)+'Design Inputs'!$D$8*ABS(U3)*'Design Inputs'!R7*2*$C$7/1000000+'Design Inputs'!R8^2*ABS(U3)/'Design Inputs'!$D$19*$C$7/1000,0.001)),0.5*U6),"")</f>
        <v>1E-3</v>
      </c>
      <c r="V7" s="66">
        <f>IFERROR(IF($C$5=1,IF(V3&gt;0,'Design Inputs'!$D$12/1000*V3^2,IF(V4="Y",'Design Inputs'!$D$12/1000*V3^2*(1-V5)+'Design Inputs'!$D$8*ABS(V3)*'Design Inputs'!S7*2*$C$7/1000000+'Design Inputs'!S8^2*ABS(V3)/'Design Inputs'!$D$19*$C$7/1000,0.001)),0.5*V6),"")</f>
        <v>1E-3</v>
      </c>
      <c r="W7" s="66">
        <f>IFERROR(IF($C$5=1,IF(W3&gt;0,'Design Inputs'!$D$12/1000*W3^2,IF(W4="Y",'Design Inputs'!$D$12/1000*W3^2*(1-W5)+'Design Inputs'!$D$8*ABS(W3)*'Design Inputs'!T7*2*$C$7/1000000+'Design Inputs'!T8^2*ABS(W3)/'Design Inputs'!$D$19*$C$7/1000,0.001)),0.5*W6),"")</f>
        <v>1E-3</v>
      </c>
      <c r="X7" s="66">
        <f>IFERROR(IF($C$5=1,IF(X3&gt;0,'Design Inputs'!$D$12/1000*X3^2,IF(X4="Y",'Design Inputs'!$D$12/1000*X3^2*(1-X5)+'Design Inputs'!$D$8*ABS(X3)*'Design Inputs'!U7*2*$C$7/1000000+'Design Inputs'!U8^2*ABS(X3)/'Design Inputs'!$D$19*$C$7/1000,0.001)),0.5*X6),"")</f>
        <v>1E-3</v>
      </c>
      <c r="Y7" s="66">
        <f>IFERROR(IF($C$5=1,IF(Y3&gt;0,'Design Inputs'!$D$12/1000*Y3^2,IF(Y4="Y",'Design Inputs'!$D$12/1000*Y3^2*(1-Y5)+'Design Inputs'!$D$8*ABS(Y3)*'Design Inputs'!V7*2*$C$7/1000000+'Design Inputs'!V8^2*ABS(Y3)/'Design Inputs'!$D$19*$C$7/1000,0.001)),0.5*Y6),"")</f>
        <v>1E-3</v>
      </c>
      <c r="Z7" s="66">
        <f>IFERROR(IF($C$5=1,IF(Z3&gt;0,'Design Inputs'!$D$12/1000*Z3^2,IF(Z4="Y",'Design Inputs'!$D$12/1000*Z3^2*(1-Z5)+'Design Inputs'!$D$8*ABS(Z3)*'Design Inputs'!W7*2*$C$7/1000000+'Design Inputs'!W8^2*ABS(Z3)/'Design Inputs'!$D$19*$C$7/1000,0.001)),0.5*Z6),"")</f>
        <v>1E-3</v>
      </c>
      <c r="AA7" s="66">
        <f>IFERROR(IF($C$5=1,IF(AA3&gt;0,'Design Inputs'!$D$12/1000*AA3^2,IF(AA4="Y",'Design Inputs'!$D$12/1000*AA3^2*(1-AA5)+'Design Inputs'!$D$8*ABS(AA3)*'Design Inputs'!X7*2*$C$7/1000000+'Design Inputs'!X8^2*ABS(AA3)/'Design Inputs'!$D$19*$C$7/1000,0.001)),0.5*AA6),"")</f>
        <v>1E-3</v>
      </c>
      <c r="AB7" s="66">
        <f>IFERROR(IF($C$5=1,IF(AB3&gt;0,'Design Inputs'!$D$12/1000*AB3^2,IF(AB4="Y",'Design Inputs'!$D$12/1000*AB3^2*(1-AB5)+'Design Inputs'!$D$8*ABS(AB3)*'Design Inputs'!Y7*2*$C$7/1000000+'Design Inputs'!Y8^2*ABS(AB3)/'Design Inputs'!$D$19*$C$7/1000,0.001)),0.5*AB6),"")</f>
        <v>1E-3</v>
      </c>
    </row>
    <row r="8" spans="1:28" x14ac:dyDescent="0.25">
      <c r="A8" s="91" t="s">
        <v>85</v>
      </c>
      <c r="B8" s="91" t="s">
        <v>59</v>
      </c>
      <c r="C8" s="63">
        <v>176</v>
      </c>
      <c r="D8" s="90" t="s">
        <v>112</v>
      </c>
      <c r="E8" s="76" t="s">
        <v>35</v>
      </c>
      <c r="F8" s="76" t="s">
        <v>73</v>
      </c>
      <c r="G8" s="66">
        <f>IFERROR(IF($C$5=1,IF(G3&gt;0,0.001,'Design Inputs'!$D$12/1000*G3^2*IF(G4="Y",G5,1) +IF(G4="Y",$C$9*ABS(G3)*($C$9/'Design Inputs'!$D$19)*$C$7/1000,0.001)),0.5*G6),"")</f>
        <v>0.58397912363636362</v>
      </c>
      <c r="H8" s="66">
        <f>IFERROR(IF($C$5=1,IF(H3&gt;0,0.001,'Design Inputs'!$D$12/1000*H3^2*IF(H4="Y",H5,1) +IF(H4="Y",$C$9*ABS(H3)*$C$9/'Design Inputs'!$D$19*$C$7/1000,0.001)),0.5*H6),"")</f>
        <v>0.58397912363636362</v>
      </c>
      <c r="I8" s="66">
        <f>IFERROR(IF($C$5=1,IF(I3&gt;0,0.001,'Design Inputs'!$D$12/1000*I3^2*IF(I4="Y",I5,1) +IF(I4="Y",$C$9*ABS(I3)*$C$9/'Design Inputs'!$D$19*$C$7/1000,0.001)),0.5*I6),"")</f>
        <v>0.58397912363636362</v>
      </c>
      <c r="J8" s="66">
        <f>IFERROR(IF($C$5=1,IF(J3&gt;0,0.001,'Design Inputs'!$D$12/1000*J3^2*IF(J4="Y",J5,1) +IF(J4="Y",$C$9*ABS(J3)*$C$9/'Design Inputs'!$D$19*$C$7/1000,0.001)),0.5*J6),"")</f>
        <v>0.58397912363636362</v>
      </c>
      <c r="K8" s="66">
        <f>IFERROR(IF($C$5=1,IF(K3&gt;0,0.001,'Design Inputs'!$D$12/1000*K3^2*IF(K4="Y",K5,1) +IF(K4="Y",$C$9*ABS(K3)*$C$9/'Design Inputs'!$D$19*$C$7/1000,0.001)),0.5*K6),"")</f>
        <v>0.58397912363636362</v>
      </c>
      <c r="L8" s="66">
        <f>IFERROR(IF($C$5=1,IF(L3&gt;0,0.001,'Design Inputs'!$D$12/1000*L3^2*IF(L4="Y",L5,1) +IF(L4="Y",$C$9*ABS(L3)*$C$9/'Design Inputs'!$D$19*$C$7/1000,0.001)),0.5*L6),"")</f>
        <v>0.58397912363636362</v>
      </c>
      <c r="M8" s="66">
        <f>IFERROR(IF($C$5=1,IF(M3&gt;0,0.001,'Design Inputs'!$D$12/1000*M3^2*IF(M4="Y",M5,1) +IF(M4="Y",$C$9*ABS(M3)*$C$9/'Design Inputs'!$D$19*$C$7/1000,0.001)),0.5*M6),"")</f>
        <v>0.58397912363636362</v>
      </c>
      <c r="N8" s="66">
        <f>IFERROR(IF($C$5=1,IF(N3&gt;0,0.001,'Design Inputs'!$D$12/1000*N3^2*IF(N4="Y",N5,1) +IF(N4="Y",$C$9*ABS(N3)*$C$9/'Design Inputs'!$D$19*$C$7/1000,0.001)),0.5*N6),"")</f>
        <v>0.58397912363636362</v>
      </c>
      <c r="O8" s="66">
        <f>IFERROR(IF($C$5=1,IF(O3&gt;0,0.001,'Design Inputs'!$D$12/1000*O3^2*IF(O4="Y",O5,1) +IF(O4="Y",$C$9*ABS(O3)*$C$9/'Design Inputs'!$D$19*$C$7/1000,0.001)),0.5*O6),"")</f>
        <v>0.58397912363636362</v>
      </c>
      <c r="P8" s="66">
        <f>IFERROR(IF($C$5=1,IF(P3&gt;0,0.001,'Design Inputs'!$D$12/1000*P3^2*IF(P4="Y",P5,1) +IF(P4="Y",$C$9*ABS(P3)*$C$9/'Design Inputs'!$D$19*$C$7/1000,0.001)),0.5*P6),"")</f>
        <v>0.58397912363636362</v>
      </c>
      <c r="Q8" s="66">
        <f>IFERROR(IF($C$5=1,IF(Q3&gt;0,0.001,'Design Inputs'!$D$12/1000*Q3^2*IF(Q4="Y",Q5,1) +IF(Q4="Y",$C$9*ABS(Q3)*$C$9/'Design Inputs'!$D$19*$C$7/1000,0.001)),0.5*Q6),"")</f>
        <v>0.58397912363636362</v>
      </c>
      <c r="R8" s="66">
        <f>IFERROR(IF($C$5=1,IF(R3&gt;0,0.001,'Design Inputs'!$D$12/1000*R3^2*IF(R4="Y",R5,1) +IF(R4="Y",$C$9*ABS(R3)*$C$9/'Design Inputs'!$D$19*$C$7/1000,0.001)),0.5*R6),"")</f>
        <v>1E-3</v>
      </c>
      <c r="S8" s="66">
        <f>IFERROR(IF($C$5=1,IF(S3&gt;0,0.001,'Design Inputs'!$D$12/1000*S3^2*IF(S4="Y",S5,1) +IF(S4="Y",$C$9*ABS(S3)*$C$9/'Design Inputs'!$D$19*$C$7/1000,0.001)),0.5*S6),"")</f>
        <v>1E-3</v>
      </c>
      <c r="T8" s="66">
        <f>IFERROR(IF($C$5=1,IF(T3&gt;0,0.001,'Design Inputs'!$D$12/1000*T3^2*IF(T4="Y",T5,1) +IF(T4="Y",$C$9*ABS(T3)*$C$9/'Design Inputs'!$D$19*$C$7/1000,0.001)),0.5*T6),"")</f>
        <v>1E-3</v>
      </c>
      <c r="U8" s="66">
        <f>IFERROR(IF($C$5=1,IF(U3&gt;0,0.001,'Design Inputs'!$D$12/1000*U3^2*IF(U4="Y",U5,1) +IF(U4="Y",$C$9*ABS(U3)*$C$9/'Design Inputs'!$D$19*$C$7/1000,0.001)),0.5*U6),"")</f>
        <v>1E-3</v>
      </c>
      <c r="V8" s="66">
        <f>IFERROR(IF($C$5=1,IF(V3&gt;0,0.001,'Design Inputs'!$D$12/1000*V3^2*IF(V4="Y",V5,1) +IF(V4="Y",$C$9*ABS(V3)*$C$9/'Design Inputs'!$D$19*$C$7/1000,0.001)),0.5*V6),"")</f>
        <v>1E-3</v>
      </c>
      <c r="W8" s="66">
        <f>IFERROR(IF($C$5=1,IF(W3&gt;0,0.001,'Design Inputs'!$D$12/1000*W3^2*IF(W4="Y",W5,1) +IF(W4="Y",$C$9*ABS(W3)*$C$9/'Design Inputs'!$D$19*$C$7/1000,0.001)),0.5*W6),"")</f>
        <v>1E-3</v>
      </c>
      <c r="X8" s="66">
        <f>IFERROR(IF($C$5=1,IF(X3&gt;0,0.001,'Design Inputs'!$D$12/1000*X3^2*IF(X4="Y",X5,1) +IF(X4="Y",$C$9*ABS(X3)*$C$9/'Design Inputs'!$D$19*$C$7/1000,0.001)),0.5*X6),"")</f>
        <v>1E-3</v>
      </c>
      <c r="Y8" s="66">
        <f>IFERROR(IF($C$5=1,IF(Y3&gt;0,0.001,'Design Inputs'!$D$12/1000*Y3^2*IF(Y4="Y",Y5,1) +IF(Y4="Y",$C$9*ABS(Y3)*$C$9/'Design Inputs'!$D$19*$C$7/1000,0.001)),0.5*Y6),"")</f>
        <v>1E-3</v>
      </c>
      <c r="Z8" s="66">
        <f>IFERROR(IF($C$5=1,IF(Z3&gt;0,0.001,'Design Inputs'!$D$12/1000*Z3^2*IF(Z4="Y",Z5,1) +IF(Z4="Y",$C$9*ABS(Z3)*$C$9/'Design Inputs'!$D$19*$C$7/1000,0.001)),0.5*Z6),"")</f>
        <v>1E-3</v>
      </c>
      <c r="AA8" s="66">
        <f>IFERROR(IF($C$5=1,IF(AA3&gt;0,0.001,'Design Inputs'!$D$12/1000*AA3^2*IF(AA4="Y",AA5,1) +IF(AA4="Y",$C$9*ABS(AA3)*$C$9/'Design Inputs'!$D$19*$C$7/1000,0.001)),0.5*AA6),"")</f>
        <v>1E-3</v>
      </c>
      <c r="AB8" s="66">
        <f>IFERROR(IF($C$5=1,IF(AB3&gt;0,0.001,'Design Inputs'!$D$12/1000*AB3^2*IF(AB4="Y",AB5,1) +IF(AB4="Y",$C$9*ABS(AB3)*$C$9/'Design Inputs'!$D$19*$C$7/1000,0.001)),0.5*AB6),"")</f>
        <v>1E-3</v>
      </c>
    </row>
    <row r="9" spans="1:28" x14ac:dyDescent="0.25">
      <c r="A9" s="91" t="s">
        <v>86</v>
      </c>
      <c r="B9" s="91" t="s">
        <v>37</v>
      </c>
      <c r="C9" s="63">
        <v>48</v>
      </c>
      <c r="D9" s="90" t="s">
        <v>111</v>
      </c>
    </row>
    <row r="10" spans="1:28" x14ac:dyDescent="0.25">
      <c r="D10" s="18"/>
      <c r="F10" s="97" t="s">
        <v>115</v>
      </c>
    </row>
    <row r="11" spans="1:28" ht="30" x14ac:dyDescent="0.25">
      <c r="A11" s="93" t="s">
        <v>55</v>
      </c>
      <c r="B11" s="93" t="s">
        <v>40</v>
      </c>
      <c r="C11" s="94" t="s">
        <v>56</v>
      </c>
      <c r="D11" s="18"/>
    </row>
    <row r="12" spans="1:28" x14ac:dyDescent="0.25">
      <c r="A12" s="93">
        <v>1</v>
      </c>
      <c r="B12" s="83" t="s">
        <v>113</v>
      </c>
      <c r="C12" s="83">
        <v>43</v>
      </c>
    </row>
    <row r="13" spans="1:28" x14ac:dyDescent="0.25">
      <c r="A13" s="18"/>
      <c r="B13" s="18"/>
    </row>
    <row r="14" spans="1:28" x14ac:dyDescent="0.25">
      <c r="A14" s="95" t="s">
        <v>55</v>
      </c>
      <c r="B14" s="100" t="s">
        <v>67</v>
      </c>
      <c r="C14" s="100"/>
    </row>
    <row r="15" spans="1:28" x14ac:dyDescent="0.25">
      <c r="A15" s="95">
        <v>1</v>
      </c>
      <c r="B15" s="82" t="s">
        <v>41</v>
      </c>
      <c r="C15" s="101" t="s">
        <v>68</v>
      </c>
    </row>
    <row r="16" spans="1:28" x14ac:dyDescent="0.25">
      <c r="A16" s="95">
        <v>2</v>
      </c>
      <c r="B16" s="82" t="s">
        <v>69</v>
      </c>
      <c r="C16" s="101"/>
    </row>
    <row r="17" spans="1:16" x14ac:dyDescent="0.25">
      <c r="A17" s="95">
        <v>3</v>
      </c>
      <c r="B17" s="82" t="s">
        <v>70</v>
      </c>
      <c r="C17" s="101"/>
    </row>
    <row r="18" spans="1:16" x14ac:dyDescent="0.25">
      <c r="A18" s="18"/>
      <c r="B18" s="18"/>
    </row>
    <row r="19" spans="1:16" x14ac:dyDescent="0.25">
      <c r="A19" s="96" t="s">
        <v>55</v>
      </c>
      <c r="B19" s="104" t="s">
        <v>78</v>
      </c>
      <c r="C19" s="104"/>
    </row>
    <row r="20" spans="1:16" x14ac:dyDescent="0.25">
      <c r="A20" s="96">
        <v>1</v>
      </c>
      <c r="B20" s="102" t="s">
        <v>66</v>
      </c>
      <c r="C20" s="102"/>
    </row>
    <row r="21" spans="1:16" x14ac:dyDescent="0.25">
      <c r="A21" s="96">
        <v>2</v>
      </c>
      <c r="B21" s="102" t="s">
        <v>74</v>
      </c>
      <c r="C21" s="102"/>
    </row>
    <row r="22" spans="1:16" x14ac:dyDescent="0.25">
      <c r="A22" s="18"/>
    </row>
    <row r="31" spans="1:16" x14ac:dyDescent="0.25">
      <c r="E31" s="74" t="s">
        <v>92</v>
      </c>
      <c r="F31" s="103" t="s">
        <v>57</v>
      </c>
      <c r="G31" s="103"/>
      <c r="H31" s="103"/>
      <c r="I31" s="103"/>
      <c r="J31" s="103"/>
      <c r="K31" s="103"/>
      <c r="L31" s="103"/>
      <c r="M31" s="103"/>
      <c r="N31" s="103"/>
      <c r="O31" s="102">
        <v>10</v>
      </c>
      <c r="P31" s="102"/>
    </row>
  </sheetData>
  <dataConsolidate/>
  <mergeCells count="7">
    <mergeCell ref="B14:C14"/>
    <mergeCell ref="C15:C17"/>
    <mergeCell ref="O31:P31"/>
    <mergeCell ref="F31:N31"/>
    <mergeCell ref="B19:C19"/>
    <mergeCell ref="B20:C20"/>
    <mergeCell ref="B21:C21"/>
  </mergeCells>
  <conditionalFormatting sqref="A6:C9">
    <cfRule type="expression" dxfId="8" priority="7">
      <formula>$C$5=2</formula>
    </cfRule>
  </conditionalFormatting>
  <conditionalFormatting sqref="E3:E5">
    <cfRule type="expression" dxfId="7" priority="6">
      <formula>$C$5=2</formula>
    </cfRule>
  </conditionalFormatting>
  <conditionalFormatting sqref="E6:AB6">
    <cfRule type="expression" dxfId="6" priority="5">
      <formula>$C$5=1</formula>
    </cfRule>
  </conditionalFormatting>
  <conditionalFormatting sqref="F3:F4 F5:AB5">
    <cfRule type="expression" dxfId="5" priority="11">
      <formula>$C$5=2</formula>
    </cfRule>
  </conditionalFormatting>
  <conditionalFormatting sqref="G3:AB4">
    <cfRule type="expression" dxfId="4" priority="2">
      <formula>$C$5&gt;1</formula>
    </cfRule>
    <cfRule type="containsBlanks" dxfId="3" priority="3">
      <formula>LEN(TRIM(G3))=0</formula>
    </cfRule>
  </conditionalFormatting>
  <conditionalFormatting sqref="G5:AB5">
    <cfRule type="expression" dxfId="2" priority="4">
      <formula>G$4="N"</formula>
    </cfRule>
  </conditionalFormatting>
  <conditionalFormatting sqref="G5:AB6 C2:C9 O31:P31">
    <cfRule type="containsBlanks" dxfId="1" priority="12">
      <formula>LEN(TRIM(C2))=0</formula>
    </cfRule>
  </conditionalFormatting>
  <conditionalFormatting sqref="H2:AB2">
    <cfRule type="containsBlanks" dxfId="0" priority="1">
      <formula>LEN(TRIM(H2))=0</formula>
    </cfRule>
  </conditionalFormatting>
  <dataValidations count="14">
    <dataValidation type="list" allowBlank="1" showInputMessage="1" showErrorMessage="1" error="Y or N" sqref="G4:AB4" xr:uid="{37B99D66-F691-44A2-9043-A4AF9886899E}">
      <formula1>"Y, N"</formula1>
    </dataValidation>
    <dataValidation type="decimal" operator="lessThanOrEqual" allowBlank="1" showInputMessage="1" showErrorMessage="1" error="Max freq = 150K Hz" sqref="C7" xr:uid="{0D4EA01F-6026-44F6-8CEF-A17B2A5D42D3}">
      <formula1>150</formula1>
    </dataValidation>
    <dataValidation type="list" allowBlank="1" showInputMessage="1" showErrorMessage="1" error="Select from 1 to 3" sqref="C4" xr:uid="{C0ECFD60-794B-436B-ADAA-776D7B9B8416}">
      <formula1>$A$15:$A$17</formula1>
    </dataValidation>
    <dataValidation type="decimal" allowBlank="1" showInputMessage="1" showErrorMessage="1" error="0.01 to 0.99 range" sqref="G5:AB5" xr:uid="{BCCA7761-1CD7-4282-A362-3DFD7284818D}">
      <formula1>0.01</formula1>
      <formula2>0.99</formula2>
    </dataValidation>
    <dataValidation type="list" allowBlank="1" showInputMessage="1" showErrorMessage="1" error="Select from options provided" sqref="C6" xr:uid="{3B55A136-B551-4CAD-AD7B-8C42F9D29F0A}">
      <formula1>"Typical, WorstCase"</formula1>
    </dataValidation>
    <dataValidation type="decimal" operator="lessThan" allowBlank="1" showInputMessage="1" showErrorMessage="1" error="Max 65V" sqref="C9" xr:uid="{EC453331-D640-4161-AE77-F8A7A2392285}">
      <formula1>65.001</formula1>
    </dataValidation>
    <dataValidation type="decimal" allowBlank="1" showInputMessage="1" showErrorMessage="1" sqref="C6 C3:C4" xr:uid="{A133E15D-5E09-4B27-9437-25E3B0F51489}">
      <formula1>-50</formula1>
      <formula2>126</formula2>
    </dataValidation>
    <dataValidation type="list" allowBlank="1" showInputMessage="1" showErrorMessage="1" error="Select from 1 to 3" sqref="C5" xr:uid="{467D4ACD-1FE9-4B63-B42D-7C62BBE56D46}">
      <formula1>$A$20:$A$21</formula1>
    </dataValidation>
    <dataValidation type="decimal" operator="lessThan" allowBlank="1" showInputMessage="1" showErrorMessage="1" sqref="G6:AB6" xr:uid="{4280C960-0377-464A-A169-4B75166D9321}">
      <formula1>100</formula1>
    </dataValidation>
    <dataValidation type="decimal" allowBlank="1" showInputMessage="1" showErrorMessage="1" error="Allowed range from -50 to 125" sqref="C2" xr:uid="{3406D2AE-B250-4FB5-9C8C-F0D7A5183D18}">
      <formula1>-50</formula1>
      <formula2>126</formula2>
    </dataValidation>
    <dataValidation type="list" allowBlank="1" showInputMessage="1" showErrorMessage="1" error="Fixed to 0" sqref="G2" xr:uid="{8A1EDE46-BDE8-48AD-BC0C-42D89AB632DD}">
      <formula1>"0"</formula1>
    </dataValidation>
    <dataValidation type="decimal" operator="greaterThan" allowBlank="1" showInputMessage="1" showErrorMessage="1" error="Time point should be increasing" sqref="H2:AB2" xr:uid="{F55AC5D5-B4F2-457A-8BB9-B214A7CC7905}">
      <formula1>G2</formula1>
    </dataValidation>
    <dataValidation type="decimal" allowBlank="1" showInputMessage="1" showErrorMessage="1" error="Range is from -100 to 100" sqref="G3:AB3" xr:uid="{CB3DB544-455A-46E7-B815-0876D13ABF86}">
      <formula1>-100</formula1>
      <formula2>100</formula2>
    </dataValidation>
    <dataValidation type="list" allowBlank="1" showInputMessage="1" showErrorMessage="1" error="Select from 1 to 6" sqref="C3" xr:uid="{6D0787DD-1A91-4AEA-AE7E-5A864CB6D4A9}">
      <formula1>$A$12:$A$12</formula1>
    </dataValidation>
  </dataValidations>
  <hyperlinks>
    <hyperlink ref="B15" location="'4L 4cm X 4cm'!A1" display="4L, 4 cm X 4 cm" xr:uid="{66A5DC91-AEF0-4AA0-B3AE-2644472B62FF}"/>
    <hyperlink ref="B16" location="'4L 2cm X 2cm'!A1" display="4L, 2 cm X 2 cm" xr:uid="{91C5E0E5-426C-4A67-BF80-86652CD5530F}"/>
    <hyperlink ref="B17" location="'4L 4cm X 8cm'!A1" display="4L, 8 cm X 4 cm" xr:uid="{784A1793-C9F0-4F94-9C3C-4A4644190D5B}"/>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B29E4D88-30A1-44A0-BAEF-25B7E65D4D68}">
          <x14:formula1>
            <xm:f>'Design Inputs'!$D$14:$D$17</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45"/>
  <sheetViews>
    <sheetView topLeftCell="C1" zoomScale="85" zoomScaleNormal="85" workbookViewId="0">
      <selection activeCell="P33" sqref="H33:P36"/>
    </sheetView>
  </sheetViews>
  <sheetFormatPr defaultRowHeight="15" x14ac:dyDescent="0.25"/>
  <cols>
    <col min="1" max="1" width="11.42578125" customWidth="1"/>
    <col min="2" max="2" width="12.5703125" bestFit="1" customWidth="1"/>
    <col min="3" max="3" width="89" customWidth="1"/>
    <col min="4" max="5" width="9.140625" customWidth="1"/>
    <col min="6" max="6" width="10.42578125" customWidth="1"/>
    <col min="7" max="7" width="9.140625" customWidth="1"/>
    <col min="8" max="8" width="11.42578125" customWidth="1"/>
    <col min="9" max="9" width="1.42578125" customWidth="1"/>
    <col min="10" max="10" width="10.42578125" customWidth="1"/>
    <col min="11" max="11" width="9.140625" customWidth="1"/>
    <col min="12" max="12" width="10.42578125" customWidth="1"/>
    <col min="13" max="13" width="1.42578125" style="75" customWidth="1"/>
    <col min="15" max="15" width="10.42578125" bestFit="1" customWidth="1"/>
    <col min="17" max="17" width="11.42578125" customWidth="1"/>
    <col min="18" max="18" width="1.42578125" customWidth="1"/>
    <col min="19" max="19" width="10.42578125" bestFit="1" customWidth="1"/>
    <col min="21" max="21" width="10.42578125" bestFit="1" customWidth="1"/>
    <col min="22" max="22" width="1.42578125" style="75" customWidth="1"/>
    <col min="24" max="24" width="10.42578125" bestFit="1" customWidth="1"/>
    <col min="26" max="26" width="11.42578125" customWidth="1"/>
    <col min="27" max="27" width="1.42578125" customWidth="1"/>
    <col min="28" max="28" width="10.42578125" bestFit="1" customWidth="1"/>
    <col min="30" max="30" width="10.42578125" bestFit="1" customWidth="1"/>
    <col min="31" max="31" width="1.42578125" style="75" customWidth="1"/>
    <col min="33" max="33" width="10.42578125" bestFit="1" customWidth="1"/>
    <col min="35" max="35" width="11.42578125" customWidth="1"/>
    <col min="36" max="36" width="1.42578125" customWidth="1"/>
    <col min="37" max="37" width="10.42578125" bestFit="1" customWidth="1"/>
    <col min="39" max="39" width="10.42578125" bestFit="1" customWidth="1"/>
    <col min="40" max="40" width="1.42578125" style="75" customWidth="1"/>
  </cols>
  <sheetData>
    <row r="1" spans="1:40" ht="14.45" customHeight="1" x14ac:dyDescent="0.25">
      <c r="E1" s="115" t="s">
        <v>38</v>
      </c>
      <c r="F1" s="115"/>
      <c r="G1" s="67">
        <f>Calculator!C3</f>
        <v>1</v>
      </c>
    </row>
    <row r="2" spans="1:40" ht="15" customHeight="1" x14ac:dyDescent="0.25">
      <c r="E2" s="115" t="s">
        <v>39</v>
      </c>
      <c r="F2" s="115"/>
      <c r="G2" s="67">
        <f>Calculator!C4</f>
        <v>1</v>
      </c>
      <c r="L2" s="59"/>
      <c r="M2" s="81"/>
      <c r="N2" s="114" t="s">
        <v>75</v>
      </c>
      <c r="O2" s="114"/>
      <c r="P2" s="114"/>
      <c r="Q2" s="114"/>
      <c r="R2" s="114"/>
      <c r="S2" s="114"/>
      <c r="T2" s="114"/>
      <c r="U2" s="114"/>
      <c r="W2" s="114" t="s">
        <v>76</v>
      </c>
      <c r="X2" s="114"/>
      <c r="Y2" s="114"/>
      <c r="Z2" s="114"/>
      <c r="AA2" s="114"/>
      <c r="AB2" s="114"/>
      <c r="AC2" s="114"/>
      <c r="AD2" s="114"/>
      <c r="AF2" s="114" t="s">
        <v>77</v>
      </c>
      <c r="AG2" s="114"/>
      <c r="AH2" s="114"/>
      <c r="AI2" s="114"/>
      <c r="AJ2" s="114"/>
      <c r="AK2" s="114"/>
      <c r="AL2" s="114"/>
      <c r="AM2" s="114"/>
    </row>
    <row r="3" spans="1:40" ht="15" customHeight="1" x14ac:dyDescent="0.25">
      <c r="L3" s="59"/>
      <c r="M3" s="79"/>
      <c r="U3" s="59"/>
      <c r="AD3" s="59"/>
      <c r="AM3" s="59"/>
    </row>
    <row r="4" spans="1:40" s="1" customFormat="1" ht="15" customHeight="1" x14ac:dyDescent="0.25">
      <c r="A4" s="73" t="s">
        <v>15</v>
      </c>
      <c r="B4" s="73"/>
      <c r="C4" s="73"/>
      <c r="D4"/>
      <c r="E4" s="108" t="s">
        <v>22</v>
      </c>
      <c r="F4" s="105" t="s">
        <v>105</v>
      </c>
      <c r="G4" s="106"/>
      <c r="H4" s="107"/>
      <c r="I4"/>
      <c r="J4" s="111" t="s">
        <v>104</v>
      </c>
      <c r="K4" s="112"/>
      <c r="L4" s="113"/>
      <c r="M4" s="79"/>
      <c r="N4" s="108" t="s">
        <v>22</v>
      </c>
      <c r="O4" s="105" t="s">
        <v>23</v>
      </c>
      <c r="P4" s="106"/>
      <c r="Q4" s="107"/>
      <c r="R4"/>
      <c r="S4" s="111" t="s">
        <v>24</v>
      </c>
      <c r="T4" s="112"/>
      <c r="U4" s="113"/>
      <c r="V4" s="75"/>
      <c r="W4" s="108" t="s">
        <v>22</v>
      </c>
      <c r="X4" s="105" t="s">
        <v>23</v>
      </c>
      <c r="Y4" s="106"/>
      <c r="Z4" s="107"/>
      <c r="AA4"/>
      <c r="AB4" s="111" t="s">
        <v>24</v>
      </c>
      <c r="AC4" s="112"/>
      <c r="AD4" s="113"/>
      <c r="AE4" s="75"/>
      <c r="AF4" s="108" t="s">
        <v>22</v>
      </c>
      <c r="AG4" s="105" t="s">
        <v>23</v>
      </c>
      <c r="AH4" s="106"/>
      <c r="AI4" s="107"/>
      <c r="AJ4"/>
      <c r="AK4" s="111" t="s">
        <v>24</v>
      </c>
      <c r="AL4" s="112"/>
      <c r="AM4" s="113"/>
      <c r="AN4" s="75"/>
    </row>
    <row r="5" spans="1:40" ht="15" customHeight="1" x14ac:dyDescent="0.25">
      <c r="A5" s="77" t="s">
        <v>18</v>
      </c>
      <c r="B5" s="77"/>
      <c r="C5" s="73"/>
      <c r="D5" s="1"/>
      <c r="E5" s="109"/>
      <c r="F5" s="87" t="s">
        <v>13</v>
      </c>
      <c r="G5" s="87" t="s">
        <v>0</v>
      </c>
      <c r="H5" s="87" t="s">
        <v>1</v>
      </c>
      <c r="I5" s="1"/>
      <c r="J5" s="85" t="s">
        <v>13</v>
      </c>
      <c r="K5" s="85" t="s">
        <v>0</v>
      </c>
      <c r="L5" s="85" t="s">
        <v>1</v>
      </c>
      <c r="M5" s="79"/>
      <c r="N5" s="109"/>
      <c r="O5" s="87" t="s">
        <v>13</v>
      </c>
      <c r="P5" s="87" t="s">
        <v>0</v>
      </c>
      <c r="Q5" s="87" t="s">
        <v>1</v>
      </c>
      <c r="R5" s="1"/>
      <c r="S5" s="85" t="s">
        <v>13</v>
      </c>
      <c r="T5" s="85" t="s">
        <v>0</v>
      </c>
      <c r="U5" s="85" t="s">
        <v>1</v>
      </c>
      <c r="W5" s="109"/>
      <c r="X5" s="87" t="s">
        <v>13</v>
      </c>
      <c r="Y5" s="87" t="s">
        <v>0</v>
      </c>
      <c r="Z5" s="87" t="s">
        <v>1</v>
      </c>
      <c r="AA5" s="1"/>
      <c r="AB5" s="85" t="s">
        <v>13</v>
      </c>
      <c r="AC5" s="85" t="s">
        <v>0</v>
      </c>
      <c r="AD5" s="85" t="s">
        <v>1</v>
      </c>
      <c r="AF5" s="109"/>
      <c r="AG5" s="87" t="s">
        <v>13</v>
      </c>
      <c r="AH5" s="87" t="s">
        <v>0</v>
      </c>
      <c r="AI5" s="87" t="s">
        <v>1</v>
      </c>
      <c r="AJ5" s="1"/>
      <c r="AK5" s="85" t="s">
        <v>13</v>
      </c>
      <c r="AL5" s="85" t="s">
        <v>0</v>
      </c>
      <c r="AM5" s="85" t="s">
        <v>1</v>
      </c>
    </row>
    <row r="6" spans="1:40" x14ac:dyDescent="0.25">
      <c r="A6" s="117" t="s">
        <v>108</v>
      </c>
      <c r="B6" s="117"/>
      <c r="C6" s="117"/>
      <c r="E6" s="109"/>
      <c r="F6" s="88">
        <f>_xlfn.SWITCH(($G$1+($G$2-1)*6),1,O6,7,X6,13,AG6,default,NA)</f>
        <v>1.1707330424733295</v>
      </c>
      <c r="G6" s="88">
        <f>_xlfn.SWITCH(($G$1+($G$2-1)*6),1,P6,7,Y6,13,AH6,default,NA)</f>
        <v>1.8456170632230096</v>
      </c>
      <c r="H6" s="88">
        <f>_xlfn.SWITCH(($G$1+($G$2-1)*6),1,Q6,7,Z6,13,AI6,default,NA)</f>
        <v>0.63433150126433757</v>
      </c>
      <c r="I6" s="61"/>
      <c r="J6" s="86">
        <f>_xlfn.SWITCH(($G$1+($G$2-1)*6),1,S6,7,AB6,13,AK6,default,NA)</f>
        <v>1.2132759694745829</v>
      </c>
      <c r="K6" s="86">
        <f>_xlfn.SWITCH(($G$1+($G$2-1)*6),1,T6,7,AC6,13,AL6,default,NA)</f>
        <v>1.6466370573740192</v>
      </c>
      <c r="L6" s="86">
        <f>_xlfn.SWITCH(($G$1+($G$2-1)*6),1,U6,7,AD6,13,AM6,default,NA)</f>
        <v>0.73682051794064407</v>
      </c>
      <c r="M6" s="80"/>
      <c r="N6" s="109"/>
      <c r="O6" s="88">
        <v>1.1707330424733295</v>
      </c>
      <c r="P6" s="88">
        <v>1.8456170632230096</v>
      </c>
      <c r="Q6" s="88">
        <f>O6/P6</f>
        <v>0.63433150126433757</v>
      </c>
      <c r="R6" s="61"/>
      <c r="S6" s="86">
        <v>1.2132759694745829</v>
      </c>
      <c r="T6" s="86">
        <v>1.6466370573740192</v>
      </c>
      <c r="U6" s="86">
        <f>S6/T6</f>
        <v>0.73682051794064407</v>
      </c>
      <c r="W6" s="109"/>
      <c r="X6" s="88">
        <v>8.6395713013821188E-6</v>
      </c>
      <c r="Y6" s="88">
        <v>4.6870524959263499E-2</v>
      </c>
      <c r="Z6" s="88">
        <f>X6/Y6</f>
        <v>1.8432845181254136E-4</v>
      </c>
      <c r="AA6" s="61"/>
      <c r="AB6" s="86">
        <v>0.32710369539331352</v>
      </c>
      <c r="AC6" s="86">
        <v>4.0027909009690062E-2</v>
      </c>
      <c r="AD6" s="86">
        <f>AB6/AC6</f>
        <v>8.1718906504491002</v>
      </c>
      <c r="AF6" s="109"/>
      <c r="AG6" s="88">
        <v>4.1732666562806484</v>
      </c>
      <c r="AH6" s="88">
        <v>2.3754134804147973</v>
      </c>
      <c r="AI6" s="88">
        <f>AG6/AH6</f>
        <v>1.7568590439892209</v>
      </c>
      <c r="AJ6" s="61"/>
      <c r="AK6" s="86">
        <v>4.2384913862166167</v>
      </c>
      <c r="AL6" s="86">
        <v>2.2196832237271984</v>
      </c>
      <c r="AM6" s="86">
        <f>AK6/AL6</f>
        <v>1.9095028249569417</v>
      </c>
    </row>
    <row r="7" spans="1:40" x14ac:dyDescent="0.25">
      <c r="A7" s="78" t="s">
        <v>21</v>
      </c>
      <c r="B7" s="78"/>
      <c r="C7" s="78"/>
      <c r="E7" s="109"/>
      <c r="F7" s="88">
        <f>_xlfn.SWITCH(($G$1+($G$2-1)*6),1,O7,7,X7,13,AG7,default,NA)</f>
        <v>1.1801306183353988E-5</v>
      </c>
      <c r="G7" s="88">
        <f>_xlfn.SWITCH(($G$1+($G$2-1)*6),1,P7,7,Y7,13,AH7,default,NA)</f>
        <v>5.2892863444156793E-2</v>
      </c>
      <c r="H7" s="88">
        <f>_xlfn.SWITCH(($G$1+($G$2-1)*6),1,Q7,7,Z7,13,AI7,default,NA)</f>
        <v>2.2311717337469481E-4</v>
      </c>
      <c r="I7" s="61"/>
      <c r="J7" s="86">
        <f>_xlfn.SWITCH(($G$1+($G$2-1)*6),1,S7,7,AB7,13,AK7,default,NA)</f>
        <v>1.875439495484036E-3</v>
      </c>
      <c r="K7" s="86">
        <f>_xlfn.SWITCH(($G$1+($G$2-1)*6),1,T7,7,AC7,13,AL7,default,NA)</f>
        <v>3.045046853824829E-3</v>
      </c>
      <c r="L7" s="86">
        <f>_xlfn.SWITCH(($G$1+($G$2-1)*6),1,U7,7,AD7,13,AM7,default,NA)</f>
        <v>0.61589840337869672</v>
      </c>
      <c r="M7" s="80"/>
      <c r="N7" s="109"/>
      <c r="O7" s="88">
        <v>1.1801306183353988E-5</v>
      </c>
      <c r="P7" s="88">
        <v>5.2892863444156793E-2</v>
      </c>
      <c r="Q7" s="88">
        <f t="shared" ref="Q7:Q15" si="0">O7/P7</f>
        <v>2.2311717337469481E-4</v>
      </c>
      <c r="R7" s="61"/>
      <c r="S7" s="86">
        <v>1.875439495484036E-3</v>
      </c>
      <c r="T7" s="86">
        <v>3.045046853824829E-3</v>
      </c>
      <c r="U7" s="86">
        <f t="shared" ref="U7:U15" si="1">S7/T7</f>
        <v>0.61589840337869672</v>
      </c>
      <c r="W7" s="109"/>
      <c r="X7" s="88">
        <v>1.2081058099713494E-4</v>
      </c>
      <c r="Y7" s="88">
        <v>0.13937054237214808</v>
      </c>
      <c r="Z7" s="88">
        <f t="shared" ref="Z7:Z15" si="2">X7/Y7</f>
        <v>8.6683009867713501E-4</v>
      </c>
      <c r="AA7" s="61"/>
      <c r="AB7" s="86">
        <v>4.893988927662668E-2</v>
      </c>
      <c r="AC7" s="86">
        <v>0.90559874021917919</v>
      </c>
      <c r="AD7" s="86">
        <f t="shared" ref="AD7:AD15" si="3">AB7/AC7</f>
        <v>5.4041472346551538E-2</v>
      </c>
      <c r="AF7" s="109"/>
      <c r="AG7" s="88">
        <v>0.3233516275277204</v>
      </c>
      <c r="AH7" s="88">
        <v>3.3095857204973398</v>
      </c>
      <c r="AI7" s="88">
        <f t="shared" ref="AI7:AI15" si="4">AG7/AH7</f>
        <v>9.7701541774578821E-2</v>
      </c>
      <c r="AJ7" s="61"/>
      <c r="AK7" s="86">
        <v>0.3341358909097436</v>
      </c>
      <c r="AL7" s="86">
        <v>2.5678530813573297</v>
      </c>
      <c r="AM7" s="86">
        <f t="shared" ref="AM7:AM15" si="5">AK7/AL7</f>
        <v>0.13012266680503554</v>
      </c>
    </row>
    <row r="8" spans="1:40" x14ac:dyDescent="0.25">
      <c r="A8" s="60"/>
      <c r="B8" s="60"/>
      <c r="E8" s="109"/>
      <c r="F8" s="88">
        <f>_xlfn.SWITCH(($G$1+($G$2-1)*6),1,O8,7,X8,13,AG8,default,NA)</f>
        <v>1.7647035805316898E-4</v>
      </c>
      <c r="G8" s="88">
        <f>_xlfn.SWITCH(($G$1+($G$2-1)*6),1,P8,7,Y8,13,AH8,default,NA)</f>
        <v>0.15512739058117361</v>
      </c>
      <c r="H8" s="88">
        <f>_xlfn.SWITCH(($G$1+($G$2-1)*6),1,Q8,7,Z8,13,AI8,default,NA)</f>
        <v>1.1375834879452009E-3</v>
      </c>
      <c r="I8" s="61"/>
      <c r="J8" s="86">
        <f>_xlfn.SWITCH(($G$1+($G$2-1)*6),1,S8,7,AB8,13,AK8,default,NA)</f>
        <v>7.4443243935261114E-3</v>
      </c>
      <c r="K8" s="86">
        <f>_xlfn.SWITCH(($G$1+($G$2-1)*6),1,T8,7,AC8,13,AL8,default,NA)</f>
        <v>3.366404436561546E-4</v>
      </c>
      <c r="L8" s="86">
        <f>_xlfn.SWITCH(($G$1+($G$2-1)*6),1,U8,7,AD8,13,AM8,default,NA)</f>
        <v>22.113577063633397</v>
      </c>
      <c r="M8" s="80"/>
      <c r="N8" s="109"/>
      <c r="O8" s="88">
        <v>1.7647035805316898E-4</v>
      </c>
      <c r="P8" s="88">
        <v>0.15512739058117361</v>
      </c>
      <c r="Q8" s="88">
        <f t="shared" si="0"/>
        <v>1.1375834879452009E-3</v>
      </c>
      <c r="R8" s="61"/>
      <c r="S8" s="86">
        <v>7.4443243935261114E-3</v>
      </c>
      <c r="T8" s="86">
        <v>3.366404436561546E-4</v>
      </c>
      <c r="U8" s="86">
        <f t="shared" si="1"/>
        <v>22.113577063633397</v>
      </c>
      <c r="W8" s="109"/>
      <c r="X8" s="88">
        <v>1.1222563447311669E-3</v>
      </c>
      <c r="Y8" s="88">
        <v>0.13465445568544843</v>
      </c>
      <c r="Z8" s="88">
        <f t="shared" si="2"/>
        <v>8.3343424398279655E-3</v>
      </c>
      <c r="AA8" s="61"/>
      <c r="AB8" s="86">
        <v>0.3224520718447455</v>
      </c>
      <c r="AC8" s="86">
        <v>2.1905927582790126</v>
      </c>
      <c r="AD8" s="86">
        <f t="shared" si="3"/>
        <v>0.14719854734572954</v>
      </c>
      <c r="AF8" s="109"/>
      <c r="AG8" s="88">
        <v>1.0941018928474757E-5</v>
      </c>
      <c r="AH8" s="88">
        <v>5.6482699920373761E-2</v>
      </c>
      <c r="AI8" s="88">
        <f t="shared" si="4"/>
        <v>1.9370566463534518E-4</v>
      </c>
      <c r="AJ8" s="61"/>
      <c r="AK8" s="86">
        <v>4.8996995196333167E-2</v>
      </c>
      <c r="AL8" s="86">
        <v>0.71945395303351467</v>
      </c>
      <c r="AM8" s="86">
        <f t="shared" si="5"/>
        <v>6.8103031458429858E-2</v>
      </c>
    </row>
    <row r="9" spans="1:40" x14ac:dyDescent="0.25">
      <c r="A9" s="60"/>
      <c r="B9" s="60"/>
      <c r="E9" s="109"/>
      <c r="F9" s="88">
        <f>_xlfn.SWITCH(($G$1+($G$2-1)*6),1,O9,7,X9,13,AG9,default,NA)</f>
        <v>1.7636618356172188E-3</v>
      </c>
      <c r="G9" s="88">
        <f>_xlfn.SWITCH(($G$1+($G$2-1)*6),1,P9,7,Y9,13,AH9,default,NA)</f>
        <v>0.35006969586422654</v>
      </c>
      <c r="H9" s="88">
        <f>_xlfn.SWITCH(($G$1+($G$2-1)*6),1,Q9,7,Z9,13,AI9,default,NA)</f>
        <v>5.0380305877754401E-3</v>
      </c>
      <c r="I9" s="61"/>
      <c r="J9" s="86">
        <f>_xlfn.SWITCH(($G$1+($G$2-1)*6),1,S9,7,AB9,13,AK9,default,NA)</f>
        <v>4.0182106431214511E-2</v>
      </c>
      <c r="K9" s="86">
        <f>_xlfn.SWITCH(($G$1+($G$2-1)*6),1,T9,7,AC9,13,AL9,default,NA)</f>
        <v>0.26857578215686428</v>
      </c>
      <c r="L9" s="86">
        <f>_xlfn.SWITCH(($G$1+($G$2-1)*6),1,U9,7,AD9,13,AM9,default,NA)</f>
        <v>0.14961180084266035</v>
      </c>
      <c r="M9" s="80"/>
      <c r="N9" s="109"/>
      <c r="O9" s="88">
        <v>1.7636618356172188E-3</v>
      </c>
      <c r="P9" s="88">
        <v>0.35006969586422654</v>
      </c>
      <c r="Q9" s="88">
        <f t="shared" si="0"/>
        <v>5.0380305877754401E-3</v>
      </c>
      <c r="R9" s="61"/>
      <c r="S9" s="86">
        <v>4.0182106431214511E-2</v>
      </c>
      <c r="T9" s="86">
        <v>0.26857578215686428</v>
      </c>
      <c r="U9" s="86">
        <f t="shared" si="1"/>
        <v>0.14961180084266035</v>
      </c>
      <c r="W9" s="109"/>
      <c r="X9" s="88">
        <v>1.8937835567834549E-3</v>
      </c>
      <c r="Y9" s="88">
        <v>0.20584914805018778</v>
      </c>
      <c r="Z9" s="88">
        <f t="shared" si="2"/>
        <v>9.1998610376649911E-3</v>
      </c>
      <c r="AA9" s="61"/>
      <c r="AB9" s="86">
        <v>0.32204700712974854</v>
      </c>
      <c r="AC9" s="86">
        <v>3.2198384753038782</v>
      </c>
      <c r="AD9" s="86">
        <f t="shared" si="3"/>
        <v>0.10001961576639486</v>
      </c>
      <c r="AF9" s="109"/>
      <c r="AG9" s="88">
        <v>8.2124641333452802E-3</v>
      </c>
      <c r="AH9" s="88">
        <v>0.77238938767996901</v>
      </c>
      <c r="AI9" s="88">
        <f t="shared" si="4"/>
        <v>1.0632543978903066E-2</v>
      </c>
      <c r="AJ9" s="61"/>
      <c r="AK9" s="86">
        <v>0.14789454346077774</v>
      </c>
      <c r="AL9" s="86">
        <v>1.4427694906917743</v>
      </c>
      <c r="AM9" s="86">
        <f t="shared" si="5"/>
        <v>0.10250739595960388</v>
      </c>
    </row>
    <row r="10" spans="1:40" x14ac:dyDescent="0.25">
      <c r="A10" s="60"/>
      <c r="B10" s="60"/>
      <c r="E10" s="109"/>
      <c r="F10" s="88">
        <f>_xlfn.SWITCH(($G$1+($G$2-1)*6),1,O10,7,X10,13,AG10,default,NA)</f>
        <v>6.6732161704215805E-3</v>
      </c>
      <c r="G10" s="88">
        <f>_xlfn.SWITCH(($G$1+($G$2-1)*6),1,P10,7,Y10,13,AH10,default,NA)</f>
        <v>0.725137331998149</v>
      </c>
      <c r="H10" s="88">
        <f>_xlfn.SWITCH(($G$1+($G$2-1)*6),1,Q10,7,Z10,13,AI10,default,NA)</f>
        <v>9.2026928913358091E-3</v>
      </c>
      <c r="I10" s="61"/>
      <c r="J10" s="86">
        <f>_xlfn.SWITCH(($G$1+($G$2-1)*6),1,S10,7,AB10,13,AK10,default,NA)</f>
        <v>7.9202582017667833E-2</v>
      </c>
      <c r="K10" s="86">
        <f>_xlfn.SWITCH(($G$1+($G$2-1)*6),1,T10,7,AC10,13,AL10,default,NA)</f>
        <v>0.96244952961333108</v>
      </c>
      <c r="L10" s="86">
        <f>_xlfn.SWITCH(($G$1+($G$2-1)*6),1,U10,7,AD10,13,AM10,default,NA)</f>
        <v>8.2292712065107312E-2</v>
      </c>
      <c r="M10" s="80"/>
      <c r="N10" s="109"/>
      <c r="O10" s="88">
        <v>6.6732161704215805E-3</v>
      </c>
      <c r="P10" s="88">
        <v>0.725137331998149</v>
      </c>
      <c r="Q10" s="88">
        <f t="shared" si="0"/>
        <v>9.2026928913358091E-3</v>
      </c>
      <c r="R10" s="61"/>
      <c r="S10" s="86">
        <v>7.9202582017667833E-2</v>
      </c>
      <c r="T10" s="86">
        <v>0.96244952961333108</v>
      </c>
      <c r="U10" s="86">
        <f t="shared" si="1"/>
        <v>8.2292712065107312E-2</v>
      </c>
      <c r="W10" s="109"/>
      <c r="X10" s="88">
        <v>6.2552061176170664E-3</v>
      </c>
      <c r="Y10" s="88">
        <v>0.82282813596550219</v>
      </c>
      <c r="Z10" s="88">
        <f t="shared" si="2"/>
        <v>7.6020809743911353E-3</v>
      </c>
      <c r="AA10" s="61"/>
      <c r="AB10" s="86">
        <v>59.789003034139583</v>
      </c>
      <c r="AC10" s="86">
        <v>53.505268840678049</v>
      </c>
      <c r="AD10" s="86">
        <f t="shared" si="3"/>
        <v>1.1174414095959881</v>
      </c>
      <c r="AF10" s="109"/>
      <c r="AG10" s="88">
        <v>1.683715041101487E-4</v>
      </c>
      <c r="AH10" s="88">
        <v>0.15945124023195043</v>
      </c>
      <c r="AI10" s="88">
        <f t="shared" si="4"/>
        <v>1.0559435214503327E-3</v>
      </c>
      <c r="AJ10" s="61"/>
      <c r="AK10" s="86">
        <v>0.97666629313301534</v>
      </c>
      <c r="AL10" s="86">
        <v>2.8618186626072699</v>
      </c>
      <c r="AM10" s="86">
        <f t="shared" si="5"/>
        <v>0.34127469566615382</v>
      </c>
    </row>
    <row r="11" spans="1:40" x14ac:dyDescent="0.25">
      <c r="A11" s="60"/>
      <c r="B11" s="60"/>
      <c r="E11" s="109"/>
      <c r="F11" s="88">
        <f>_xlfn.SWITCH(($G$1+($G$2-1)*6),1,O11,7,X11,13,AG11,default,NA)</f>
        <v>2.3910047348866599E-2</v>
      </c>
      <c r="G11" s="88">
        <f>_xlfn.SWITCH(($G$1+($G$2-1)*6),1,P11,7,Y11,13,AH11,default,NA)</f>
        <v>0.7004601090234206</v>
      </c>
      <c r="H11" s="88">
        <f>_xlfn.SWITCH(($G$1+($G$2-1)*6),1,Q11,7,Z11,13,AI11,default,NA)</f>
        <v>3.4134773759210806E-2</v>
      </c>
      <c r="I11" s="61"/>
      <c r="J11" s="86">
        <f>_xlfn.SWITCH(($G$1+($G$2-1)*6),1,S11,7,AB11,13,AK11,default,NA)</f>
        <v>0.28314556119516054</v>
      </c>
      <c r="K11" s="86">
        <f>_xlfn.SWITCH(($G$1+($G$2-1)*6),1,T11,7,AC11,13,AL11,default,NA)</f>
        <v>3.5561803821461342</v>
      </c>
      <c r="L11" s="86">
        <f>_xlfn.SWITCH(($G$1+($G$2-1)*6),1,U11,7,AD11,13,AM11,default,NA)</f>
        <v>7.9620697143681959E-2</v>
      </c>
      <c r="M11" s="80"/>
      <c r="N11" s="109"/>
      <c r="O11" s="88">
        <v>2.3910047348866599E-2</v>
      </c>
      <c r="P11" s="88">
        <v>0.7004601090234206</v>
      </c>
      <c r="Q11" s="88">
        <f t="shared" si="0"/>
        <v>3.4134773759210806E-2</v>
      </c>
      <c r="R11" s="61"/>
      <c r="S11" s="86">
        <v>0.28314556119516054</v>
      </c>
      <c r="T11" s="86">
        <v>3.5561803821461342</v>
      </c>
      <c r="U11" s="86">
        <f t="shared" si="1"/>
        <v>7.9620697143681959E-2</v>
      </c>
      <c r="W11" s="109"/>
      <c r="X11" s="88">
        <v>4.1888212718700253E-2</v>
      </c>
      <c r="Y11" s="88">
        <v>1.7513065833440566</v>
      </c>
      <c r="Z11" s="88">
        <f t="shared" si="2"/>
        <v>2.3918263722115533E-2</v>
      </c>
      <c r="AA11" s="61"/>
      <c r="AB11" s="86">
        <v>9.9999999999999998E-13</v>
      </c>
      <c r="AC11" s="86">
        <v>9.9999999999999995E-7</v>
      </c>
      <c r="AD11" s="86">
        <f t="shared" si="3"/>
        <v>9.9999999999999995E-7</v>
      </c>
      <c r="AF11" s="109"/>
      <c r="AG11" s="88">
        <v>2.1261648960620885E-3</v>
      </c>
      <c r="AH11" s="88">
        <v>0.45842233554755535</v>
      </c>
      <c r="AI11" s="88">
        <f t="shared" si="4"/>
        <v>4.6380045892016244E-3</v>
      </c>
      <c r="AJ11" s="61"/>
      <c r="AK11" s="86">
        <v>105.69960057856066</v>
      </c>
      <c r="AL11" s="86">
        <v>11.766190618159413</v>
      </c>
      <c r="AM11" s="86">
        <f t="shared" si="5"/>
        <v>8.9833323297880803</v>
      </c>
    </row>
    <row r="12" spans="1:40" x14ac:dyDescent="0.25">
      <c r="A12" s="60"/>
      <c r="B12" s="60"/>
      <c r="E12" s="109"/>
      <c r="F12" s="88">
        <f>_xlfn.SWITCH(($G$1+($G$2-1)*6),1,O12,7,X12,13,AG12,default,NA)</f>
        <v>7.5870254988558983E-2</v>
      </c>
      <c r="G12" s="88">
        <f>_xlfn.SWITCH(($G$1+($G$2-1)*6),1,P12,7,Y12,13,AH12,default,NA)</f>
        <v>1.4763200251530459</v>
      </c>
      <c r="H12" s="88">
        <f>_xlfn.SWITCH(($G$1+($G$2-1)*6),1,Q12,7,Z12,13,AI12,default,NA)</f>
        <v>5.1391469123162323E-2</v>
      </c>
      <c r="I12" s="61"/>
      <c r="J12" s="86">
        <f>_xlfn.SWITCH(($G$1+($G$2-1)*6),1,S12,7,AB12,13,AK12,default,NA)</f>
        <v>1.2736692997210268</v>
      </c>
      <c r="K12" s="86">
        <f>_xlfn.SWITCH(($G$1+($G$2-1)*6),1,T12,7,AC12,13,AL12,default,NA)</f>
        <v>1.9347644434732734</v>
      </c>
      <c r="L12" s="86">
        <f>_xlfn.SWITCH(($G$1+($G$2-1)*6),1,U12,7,AD12,13,AM12,default,NA)</f>
        <v>0.65830716706502324</v>
      </c>
      <c r="M12" s="80"/>
      <c r="N12" s="109"/>
      <c r="O12" s="88">
        <v>7.5870254988558983E-2</v>
      </c>
      <c r="P12" s="88">
        <v>1.4763200251530459</v>
      </c>
      <c r="Q12" s="88">
        <f t="shared" si="0"/>
        <v>5.1391469123162323E-2</v>
      </c>
      <c r="R12" s="61"/>
      <c r="S12" s="86">
        <v>1.2736692997210268</v>
      </c>
      <c r="T12" s="86">
        <v>1.9347644434732734</v>
      </c>
      <c r="U12" s="86">
        <f t="shared" si="1"/>
        <v>0.65830716706502324</v>
      </c>
      <c r="W12" s="109"/>
      <c r="X12" s="88">
        <v>0.33265653100122528</v>
      </c>
      <c r="Y12" s="88">
        <v>2.0569229670394709</v>
      </c>
      <c r="Z12" s="88">
        <f t="shared" si="2"/>
        <v>0.16172532288849778</v>
      </c>
      <c r="AA12" s="61"/>
      <c r="AB12" s="86">
        <v>9.9999999999999998E-13</v>
      </c>
      <c r="AC12" s="86">
        <v>9.9999999999999995E-7</v>
      </c>
      <c r="AD12" s="86">
        <f t="shared" si="3"/>
        <v>9.9999999999999995E-7</v>
      </c>
      <c r="AF12" s="109"/>
      <c r="AG12" s="88">
        <v>3.7840996864541336E-2</v>
      </c>
      <c r="AH12" s="88">
        <v>1.1078128555174123</v>
      </c>
      <c r="AI12" s="88">
        <f t="shared" si="4"/>
        <v>3.4158293682977181E-2</v>
      </c>
      <c r="AJ12" s="61"/>
      <c r="AK12" s="86">
        <v>9.9999999999999998E-13</v>
      </c>
      <c r="AL12" s="86">
        <v>9.9999999999999995E-7</v>
      </c>
      <c r="AM12" s="86">
        <f t="shared" si="5"/>
        <v>9.9999999999999995E-7</v>
      </c>
    </row>
    <row r="13" spans="1:40" x14ac:dyDescent="0.25">
      <c r="A13" s="60"/>
      <c r="B13" s="60"/>
      <c r="E13" s="109"/>
      <c r="F13" s="88">
        <f>_xlfn.SWITCH(($G$1+($G$2-1)*6),1,O13,7,X13,13,AG13,default,NA)</f>
        <v>0.27159785716085644</v>
      </c>
      <c r="G13" s="88">
        <f>_xlfn.SWITCH(($G$1+($G$2-1)*6),1,P13,7,Y13,13,AH13,default,NA)</f>
        <v>4.3224934558618155</v>
      </c>
      <c r="H13" s="88">
        <f>_xlfn.SWITCH(($G$1+($G$2-1)*6),1,Q13,7,Z13,13,AI13,default,NA)</f>
        <v>6.2833607484711729E-2</v>
      </c>
      <c r="I13" s="61"/>
      <c r="J13" s="86">
        <f>_xlfn.SWITCH(($G$1+($G$2-1)*6),1,S13,7,AB13,13,AK13,default,NA)</f>
        <v>85.007118179214558</v>
      </c>
      <c r="K13" s="86">
        <f>_xlfn.SWITCH(($G$1+($G$2-1)*6),1,T13,7,AC13,13,AL13,default,NA)</f>
        <v>18.974322378834557</v>
      </c>
      <c r="L13" s="86">
        <f>_xlfn.SWITCH(($G$1+($G$2-1)*6),1,U13,7,AD13,13,AM13,default,NA)</f>
        <v>4.4801135177316338</v>
      </c>
      <c r="M13" s="80"/>
      <c r="N13" s="109"/>
      <c r="O13" s="88">
        <v>0.27159785716085644</v>
      </c>
      <c r="P13" s="88">
        <v>4.3224934558618155</v>
      </c>
      <c r="Q13" s="88">
        <f t="shared" si="0"/>
        <v>6.2833607484711729E-2</v>
      </c>
      <c r="R13" s="61"/>
      <c r="S13" s="86">
        <v>85.007118179214558</v>
      </c>
      <c r="T13" s="86">
        <v>18.974322378834557</v>
      </c>
      <c r="U13" s="86">
        <f t="shared" si="1"/>
        <v>4.4801135177316338</v>
      </c>
      <c r="W13" s="109"/>
      <c r="X13" s="88">
        <v>0.33331412706242003</v>
      </c>
      <c r="Y13" s="88">
        <v>4.5816490592880061</v>
      </c>
      <c r="Z13" s="88">
        <f t="shared" si="2"/>
        <v>7.2749816223204464E-2</v>
      </c>
      <c r="AA13" s="61"/>
      <c r="AB13" s="86">
        <v>9.9999999999999998E-13</v>
      </c>
      <c r="AC13" s="86">
        <v>9.9999999999999995E-7</v>
      </c>
      <c r="AD13" s="86">
        <f t="shared" si="3"/>
        <v>9.9999999999999995E-7</v>
      </c>
      <c r="AF13" s="109"/>
      <c r="AG13" s="88">
        <v>0.12490470898673418</v>
      </c>
      <c r="AH13" s="88">
        <v>1.8871245898434796</v>
      </c>
      <c r="AI13" s="88">
        <f t="shared" si="4"/>
        <v>6.618784454347762E-2</v>
      </c>
      <c r="AJ13" s="61"/>
      <c r="AK13" s="86">
        <v>9.9999999999999998E-13</v>
      </c>
      <c r="AL13" s="86">
        <v>9.9999999999999995E-7</v>
      </c>
      <c r="AM13" s="86">
        <f t="shared" si="5"/>
        <v>9.9999999999999995E-7</v>
      </c>
    </row>
    <row r="14" spans="1:40" x14ac:dyDescent="0.25">
      <c r="A14" s="60"/>
      <c r="B14" s="60"/>
      <c r="E14" s="109"/>
      <c r="F14" s="88">
        <f>_xlfn.SWITCH(($G$1+($G$2-1)*6),1,O14,7,X14,13,AG14,default,NA)</f>
        <v>1.1757576400382479</v>
      </c>
      <c r="G14" s="88">
        <f>_xlfn.SWITCH(($G$1+($G$2-1)*6),1,P14,7,Y14,13,AH14,default,NA)</f>
        <v>2.3916821613701797</v>
      </c>
      <c r="H14" s="88">
        <f>_xlfn.SWITCH(($G$1+($G$2-1)*6),1,Q14,7,Z14,13,AI14,default,NA)</f>
        <v>0.49160279698898773</v>
      </c>
      <c r="I14" s="61"/>
      <c r="J14" s="86">
        <f>_xlfn.SWITCH(($G$1+($G$2-1)*6),1,S14,7,AB14,13,AK14,default,NA)</f>
        <v>9.9999999999999998E-13</v>
      </c>
      <c r="K14" s="86">
        <f>_xlfn.SWITCH(($G$1+($G$2-1)*6),1,T14,7,AC14,13,AL14,default,NA)</f>
        <v>9.9999999999999995E-7</v>
      </c>
      <c r="L14" s="86">
        <f>_xlfn.SWITCH(($G$1+($G$2-1)*6),1,U14,7,AD14,13,AM14,default,NA)</f>
        <v>9.9999999999999995E-7</v>
      </c>
      <c r="M14" s="80"/>
      <c r="N14" s="109"/>
      <c r="O14" s="88">
        <v>1.1757576400382479</v>
      </c>
      <c r="P14" s="88">
        <v>2.3916821613701797</v>
      </c>
      <c r="Q14" s="88">
        <f t="shared" si="0"/>
        <v>0.49160279698898773</v>
      </c>
      <c r="R14" s="61"/>
      <c r="S14" s="86">
        <v>9.9999999999999998E-13</v>
      </c>
      <c r="T14" s="86">
        <v>9.9999999999999995E-7</v>
      </c>
      <c r="U14" s="86">
        <f t="shared" si="1"/>
        <v>9.9999999999999995E-7</v>
      </c>
      <c r="W14" s="109"/>
      <c r="X14" s="88">
        <v>59.905201432479771</v>
      </c>
      <c r="Y14" s="88">
        <v>54.323506133888259</v>
      </c>
      <c r="Z14" s="88">
        <f t="shared" si="2"/>
        <v>1.1027491724270264</v>
      </c>
      <c r="AA14" s="61"/>
      <c r="AB14" s="86">
        <v>9.9999999999999998E-13</v>
      </c>
      <c r="AC14" s="86">
        <v>9.9999999999999995E-7</v>
      </c>
      <c r="AD14" s="86">
        <f t="shared" si="3"/>
        <v>9.9999999999999995E-7</v>
      </c>
      <c r="AF14" s="109"/>
      <c r="AG14" s="88">
        <v>0.95291420017521089</v>
      </c>
      <c r="AH14" s="88">
        <v>3.3956990372572813</v>
      </c>
      <c r="AI14" s="88">
        <f t="shared" si="4"/>
        <v>0.28062386852307242</v>
      </c>
      <c r="AJ14" s="61"/>
      <c r="AK14" s="86">
        <v>9.9999999999999998E-13</v>
      </c>
      <c r="AL14" s="86">
        <v>9.9999999999999995E-7</v>
      </c>
      <c r="AM14" s="86">
        <f t="shared" si="5"/>
        <v>9.9999999999999995E-7</v>
      </c>
    </row>
    <row r="15" spans="1:40" x14ac:dyDescent="0.25">
      <c r="A15" s="60"/>
      <c r="B15" s="60"/>
      <c r="E15" s="110"/>
      <c r="F15" s="88">
        <f>_xlfn.SWITCH(($G$1+($G$2-1)*6),1,O15,7,X15,13,AG15,default,NA)</f>
        <v>85.420949388335302</v>
      </c>
      <c r="G15" s="88">
        <f>_xlfn.SWITCH(($G$1+($G$2-1)*6),1,P15,7,Y15,13,AH15,default,NA)</f>
        <v>19.555826320182884</v>
      </c>
      <c r="H15" s="88">
        <f>_xlfn.SWITCH(($G$1+($G$2-1)*6),1,Q15,7,Z15,13,AI15,default,NA)</f>
        <v>4.3680562503347318</v>
      </c>
      <c r="I15" s="61"/>
      <c r="J15" s="86">
        <f>_xlfn.SWITCH(($G$1+($G$2-1)*6),1,S15,7,AB15,13,AK15,default,NA)</f>
        <v>9.9999999999999998E-13</v>
      </c>
      <c r="K15" s="86">
        <f>_xlfn.SWITCH(($G$1+($G$2-1)*6),1,T15,7,AC15,13,AL15,default,NA)</f>
        <v>9.9999999999999995E-7</v>
      </c>
      <c r="L15" s="86">
        <f>_xlfn.SWITCH(($G$1+($G$2-1)*6),1,U15,7,AD15,13,AM15,default,NA)</f>
        <v>9.9999999999999995E-7</v>
      </c>
      <c r="M15" s="80"/>
      <c r="N15" s="110"/>
      <c r="O15" s="88">
        <v>85.420949388335302</v>
      </c>
      <c r="P15" s="88">
        <v>19.555826320182884</v>
      </c>
      <c r="Q15" s="88">
        <f t="shared" si="0"/>
        <v>4.3680562503347318</v>
      </c>
      <c r="R15" s="61"/>
      <c r="S15" s="86">
        <v>9.9999999999999998E-13</v>
      </c>
      <c r="T15" s="86">
        <v>9.9999999999999995E-7</v>
      </c>
      <c r="U15" s="86">
        <f t="shared" si="1"/>
        <v>9.9999999999999995E-7</v>
      </c>
      <c r="W15" s="110"/>
      <c r="X15" s="88">
        <v>9.9999999999999998E-13</v>
      </c>
      <c r="Y15" s="88">
        <v>9.9999999999999995E-7</v>
      </c>
      <c r="Z15" s="88">
        <f t="shared" si="2"/>
        <v>9.9999999999999995E-7</v>
      </c>
      <c r="AA15" s="61"/>
      <c r="AB15" s="86">
        <v>9.9999999999999998E-13</v>
      </c>
      <c r="AC15" s="86">
        <v>9.9999999999999995E-7</v>
      </c>
      <c r="AD15" s="86">
        <f t="shared" si="3"/>
        <v>9.9999999999999995E-7</v>
      </c>
      <c r="AF15" s="110"/>
      <c r="AG15" s="88">
        <v>105.9428641737978</v>
      </c>
      <c r="AH15" s="88">
        <v>12.111929086917653</v>
      </c>
      <c r="AI15" s="88">
        <f t="shared" si="4"/>
        <v>8.7469851758155439</v>
      </c>
      <c r="AJ15" s="61"/>
      <c r="AK15" s="86">
        <v>9.9999999999999998E-13</v>
      </c>
      <c r="AL15" s="86">
        <v>9.9999999999999995E-7</v>
      </c>
      <c r="AM15" s="86">
        <f t="shared" si="5"/>
        <v>9.9999999999999995E-7</v>
      </c>
    </row>
    <row r="16" spans="1:40" x14ac:dyDescent="0.25">
      <c r="A16" s="60"/>
      <c r="B16" s="60"/>
    </row>
    <row r="17" spans="1:39" ht="15" customHeight="1" x14ac:dyDescent="0.25">
      <c r="A17" s="60"/>
      <c r="B17" s="60"/>
      <c r="E17" s="108" t="s">
        <v>25</v>
      </c>
      <c r="F17" s="111" t="s">
        <v>106</v>
      </c>
      <c r="G17" s="112"/>
      <c r="H17" s="113"/>
      <c r="J17" s="105" t="s">
        <v>107</v>
      </c>
      <c r="K17" s="106"/>
      <c r="L17" s="107"/>
      <c r="M17" s="79"/>
      <c r="N17" s="108" t="s">
        <v>25</v>
      </c>
      <c r="O17" s="111" t="s">
        <v>23</v>
      </c>
      <c r="P17" s="112"/>
      <c r="Q17" s="113"/>
      <c r="S17" s="105" t="s">
        <v>24</v>
      </c>
      <c r="T17" s="106"/>
      <c r="U17" s="107"/>
      <c r="W17" s="108" t="s">
        <v>25</v>
      </c>
      <c r="X17" s="111" t="s">
        <v>23</v>
      </c>
      <c r="Y17" s="112"/>
      <c r="Z17" s="113"/>
      <c r="AB17" s="105" t="s">
        <v>24</v>
      </c>
      <c r="AC17" s="106"/>
      <c r="AD17" s="107"/>
      <c r="AF17" s="108" t="s">
        <v>25</v>
      </c>
      <c r="AG17" s="111" t="s">
        <v>23</v>
      </c>
      <c r="AH17" s="112"/>
      <c r="AI17" s="113"/>
      <c r="AK17" s="105" t="s">
        <v>24</v>
      </c>
      <c r="AL17" s="106"/>
      <c r="AM17" s="107"/>
    </row>
    <row r="18" spans="1:39" ht="15" customHeight="1" x14ac:dyDescent="0.25">
      <c r="A18" s="57"/>
      <c r="B18" s="57"/>
      <c r="E18" s="109"/>
      <c r="F18" s="85" t="s">
        <v>13</v>
      </c>
      <c r="G18" s="85" t="s">
        <v>0</v>
      </c>
      <c r="H18" s="85" t="s">
        <v>1</v>
      </c>
      <c r="I18" s="1"/>
      <c r="J18" s="87" t="s">
        <v>13</v>
      </c>
      <c r="K18" s="87" t="s">
        <v>0</v>
      </c>
      <c r="L18" s="87" t="s">
        <v>1</v>
      </c>
      <c r="M18" s="79"/>
      <c r="N18" s="109"/>
      <c r="O18" s="85" t="s">
        <v>13</v>
      </c>
      <c r="P18" s="85" t="s">
        <v>0</v>
      </c>
      <c r="Q18" s="85" t="s">
        <v>1</v>
      </c>
      <c r="R18" s="1"/>
      <c r="S18" s="87" t="s">
        <v>13</v>
      </c>
      <c r="T18" s="87" t="s">
        <v>0</v>
      </c>
      <c r="U18" s="87" t="s">
        <v>1</v>
      </c>
      <c r="W18" s="109"/>
      <c r="X18" s="85" t="s">
        <v>13</v>
      </c>
      <c r="Y18" s="85" t="s">
        <v>0</v>
      </c>
      <c r="Z18" s="85" t="s">
        <v>1</v>
      </c>
      <c r="AA18" s="1"/>
      <c r="AB18" s="87" t="s">
        <v>13</v>
      </c>
      <c r="AC18" s="87" t="s">
        <v>0</v>
      </c>
      <c r="AD18" s="87" t="s">
        <v>1</v>
      </c>
      <c r="AF18" s="109"/>
      <c r="AG18" s="85" t="s">
        <v>13</v>
      </c>
      <c r="AH18" s="85" t="s">
        <v>0</v>
      </c>
      <c r="AI18" s="85" t="s">
        <v>1</v>
      </c>
      <c r="AJ18" s="1"/>
      <c r="AK18" s="87" t="s">
        <v>13</v>
      </c>
      <c r="AL18" s="87" t="s">
        <v>0</v>
      </c>
      <c r="AM18" s="87" t="s">
        <v>1</v>
      </c>
    </row>
    <row r="19" spans="1:39" x14ac:dyDescent="0.25">
      <c r="A19" s="116"/>
      <c r="B19" s="116"/>
      <c r="E19" s="109"/>
      <c r="F19" s="86">
        <f>_xlfn.SWITCH(($G$1+($G$2-1)*6),1,O19,7,X19,13,AG19,default,NA)</f>
        <v>1.2304914742061341</v>
      </c>
      <c r="G19" s="86">
        <f>_xlfn.SWITCH(($G$1+($G$2-1)*6),1,P19,7,Y19,13,AH19,default,NA)</f>
        <v>1.6774401617055512</v>
      </c>
      <c r="H19" s="86">
        <f>_xlfn.SWITCH(($G$1+($G$2-1)*6),1,Q19,7,Z19,13,AI19,default,NA)</f>
        <v>0.73355312594579924</v>
      </c>
      <c r="J19" s="88">
        <f>_xlfn.SWITCH(($G$1+($G$2-1)*6),1,S19,7,AB19,13,AK19,default,NA)</f>
        <v>0.26025192826471194</v>
      </c>
      <c r="K19" s="88">
        <f>_xlfn.SWITCH(($G$1+($G$2-1)*6),1,T19,7,AC19,13,AL19,default,NA)</f>
        <v>3.6890591362150555</v>
      </c>
      <c r="L19" s="88">
        <f>_xlfn.SWITCH(($G$1+($G$2-1)*6),1,U19,7,AD19,13,AM19,default,NA)</f>
        <v>7.0546965677467641E-2</v>
      </c>
      <c r="N19" s="109"/>
      <c r="O19" s="86">
        <v>1.2304914742061341</v>
      </c>
      <c r="P19" s="86">
        <v>1.6774401617055512</v>
      </c>
      <c r="Q19" s="86">
        <f>O19/P19</f>
        <v>0.73355312594579924</v>
      </c>
      <c r="S19" s="88">
        <v>0.26025192826471194</v>
      </c>
      <c r="T19" s="88">
        <v>3.6890591362150555</v>
      </c>
      <c r="U19" s="88">
        <f>S19/T19</f>
        <v>7.0546965677467641E-2</v>
      </c>
      <c r="W19" s="109"/>
      <c r="X19" s="86">
        <v>0.32643125600709239</v>
      </c>
      <c r="Y19" s="86">
        <v>4.0038696436377044E-2</v>
      </c>
      <c r="Z19" s="86">
        <f>X19/Y19</f>
        <v>8.1528942013834946</v>
      </c>
      <c r="AB19" s="88">
        <v>0.39628280975729507</v>
      </c>
      <c r="AC19" s="88">
        <v>4.1208306593099903E-2</v>
      </c>
      <c r="AD19" s="88">
        <f>AB19/AC19</f>
        <v>9.6165759411149985</v>
      </c>
      <c r="AF19" s="109"/>
      <c r="AG19" s="86">
        <v>4.2277059536707613</v>
      </c>
      <c r="AH19" s="86">
        <v>2.2241638763204108</v>
      </c>
      <c r="AI19" s="86">
        <f>AG19/AH19</f>
        <v>1.9008068599086096</v>
      </c>
      <c r="AK19" s="88">
        <v>4.280878361279024</v>
      </c>
      <c r="AL19" s="88">
        <v>2.2383606560578246</v>
      </c>
      <c r="AM19" s="88">
        <f>AK19/AL19</f>
        <v>1.9125060788096848</v>
      </c>
    </row>
    <row r="20" spans="1:39" x14ac:dyDescent="0.25">
      <c r="A20" s="56"/>
      <c r="B20" s="56"/>
      <c r="E20" s="109"/>
      <c r="F20" s="86">
        <f>_xlfn.SWITCH(($G$1+($G$2-1)*6),1,O20,7,X20,13,AG20,default,NA)</f>
        <v>1.8790699559898007E-3</v>
      </c>
      <c r="G20" s="86">
        <f>_xlfn.SWITCH(($G$1+($G$2-1)*6),1,P20,7,Y20,13,AH20,default,NA)</f>
        <v>3.0362793169773201E-3</v>
      </c>
      <c r="H20" s="86">
        <f>_xlfn.SWITCH(($G$1+($G$2-1)*6),1,Q20,7,Z20,13,AI20,default,NA)</f>
        <v>0.61887256073016839</v>
      </c>
      <c r="J20" s="88">
        <f>_xlfn.SWITCH(($G$1+($G$2-1)*6),1,S20,7,AB20,13,AK20,default,NA)</f>
        <v>1.225453708044101E-5</v>
      </c>
      <c r="K20" s="88">
        <f>_xlfn.SWITCH(($G$1+($G$2-1)*6),1,T20,7,AC20,13,AL20,default,NA)</f>
        <v>7.6445220312706355E-2</v>
      </c>
      <c r="L20" s="88">
        <f>_xlfn.SWITCH(($G$1+($G$2-1)*6),1,U20,7,AD20,13,AM20,default,NA)</f>
        <v>1.6030481736219315E-4</v>
      </c>
      <c r="N20" s="109"/>
      <c r="O20" s="86">
        <v>1.8790699559898007E-3</v>
      </c>
      <c r="P20" s="86">
        <v>3.0362793169773201E-3</v>
      </c>
      <c r="Q20" s="86">
        <f t="shared" ref="Q20:Q28" si="6">O20/P20</f>
        <v>0.61887256073016839</v>
      </c>
      <c r="S20" s="88">
        <v>1.225453708044101E-5</v>
      </c>
      <c r="T20" s="88">
        <v>7.6445220312706355E-2</v>
      </c>
      <c r="U20" s="88">
        <f t="shared" ref="U20:U28" si="7">S20/T20</f>
        <v>1.6030481736219315E-4</v>
      </c>
      <c r="W20" s="109"/>
      <c r="X20" s="86">
        <v>4.9426185343069015E-2</v>
      </c>
      <c r="Y20" s="86">
        <v>0.89151492421875034</v>
      </c>
      <c r="Z20" s="86">
        <f t="shared" ref="Z20:Z28" si="8">X20/Y20</f>
        <v>5.5440670705969412E-2</v>
      </c>
      <c r="AB20" s="88">
        <v>4.4104316328242791E-5</v>
      </c>
      <c r="AC20" s="88">
        <v>0.13250531571634355</v>
      </c>
      <c r="AD20" s="88">
        <f t="shared" ref="AD20:AD28" si="9">AB20/AC20</f>
        <v>3.3284941128443232E-4</v>
      </c>
      <c r="AF20" s="109"/>
      <c r="AG20" s="86">
        <v>0.33597324283395341</v>
      </c>
      <c r="AH20" s="86">
        <v>2.5590588363792386</v>
      </c>
      <c r="AI20" s="86">
        <f t="shared" ref="AI20:AI28" si="10">AG20/AH20</f>
        <v>0.13128781490202673</v>
      </c>
      <c r="AK20" s="88">
        <v>0.27224748128104681</v>
      </c>
      <c r="AL20" s="88">
        <v>3.1620929448513557</v>
      </c>
      <c r="AM20" s="88">
        <f t="shared" ref="AM20:AM28" si="11">AK20/AL20</f>
        <v>8.6097241930959328E-2</v>
      </c>
    </row>
    <row r="21" spans="1:39" x14ac:dyDescent="0.25">
      <c r="A21" s="60"/>
      <c r="B21" s="60"/>
      <c r="E21" s="109"/>
      <c r="F21" s="86">
        <f>_xlfn.SWITCH(($G$1+($G$2-1)*6),1,O21,7,X21,13,AG21,default,NA)</f>
        <v>7.4456334606505161E-3</v>
      </c>
      <c r="G21" s="86">
        <f>_xlfn.SWITCH(($G$1+($G$2-1)*6),1,P21,7,Y21,13,AH21,default,NA)</f>
        <v>3.3662228805517494E-4</v>
      </c>
      <c r="H21" s="86">
        <f>_xlfn.SWITCH(($G$1+($G$2-1)*6),1,Q21,7,Z21,13,AI21,default,NA)</f>
        <v>22.118658582197387</v>
      </c>
      <c r="J21" s="88">
        <f>_xlfn.SWITCH(($G$1+($G$2-1)*6),1,S21,7,AB21,13,AK21,default,NA)</f>
        <v>4.9478753968130215E-4</v>
      </c>
      <c r="K21" s="88">
        <f>_xlfn.SWITCH(($G$1+($G$2-1)*6),1,T21,7,AC21,13,AL21,default,NA)</f>
        <v>0.28879654846191694</v>
      </c>
      <c r="L21" s="88">
        <f>_xlfn.SWITCH(($G$1+($G$2-1)*6),1,U21,7,AD21,13,AM21,default,NA)</f>
        <v>1.7132737296081254E-3</v>
      </c>
      <c r="N21" s="109"/>
      <c r="O21" s="86">
        <v>7.4456334606505161E-3</v>
      </c>
      <c r="P21" s="86">
        <v>3.3662228805517494E-4</v>
      </c>
      <c r="Q21" s="86">
        <f t="shared" si="6"/>
        <v>22.118658582197387</v>
      </c>
      <c r="S21" s="88">
        <v>4.9478753968130215E-4</v>
      </c>
      <c r="T21" s="88">
        <v>0.28879654846191694</v>
      </c>
      <c r="U21" s="88">
        <f t="shared" si="7"/>
        <v>1.7132737296081254E-3</v>
      </c>
      <c r="W21" s="109"/>
      <c r="X21" s="86">
        <v>0.32217688082466645</v>
      </c>
      <c r="Y21" s="86">
        <v>2.1958020545444987</v>
      </c>
      <c r="Z21" s="86">
        <f t="shared" si="8"/>
        <v>0.14672400918738526</v>
      </c>
      <c r="AB21" s="88">
        <v>3.5123740259000193E-4</v>
      </c>
      <c r="AC21" s="88">
        <v>6.6344737411491286E-2</v>
      </c>
      <c r="AD21" s="88">
        <f t="shared" si="9"/>
        <v>5.2941260496897468E-3</v>
      </c>
      <c r="AF21" s="109"/>
      <c r="AG21" s="86">
        <v>4.9464834474092494E-2</v>
      </c>
      <c r="AH21" s="86">
        <v>0.71592332791816116</v>
      </c>
      <c r="AI21" s="86">
        <f t="shared" si="10"/>
        <v>6.9092363029895479E-2</v>
      </c>
      <c r="AK21" s="88">
        <v>1.2374541270763177E-5</v>
      </c>
      <c r="AL21" s="88">
        <v>5.6873533995983702E-2</v>
      </c>
      <c r="AM21" s="88">
        <f t="shared" si="11"/>
        <v>2.1757996033158487E-4</v>
      </c>
    </row>
    <row r="22" spans="1:39" x14ac:dyDescent="0.25">
      <c r="A22" s="60"/>
      <c r="B22" s="60"/>
      <c r="E22" s="109"/>
      <c r="F22" s="86">
        <f>_xlfn.SWITCH(($G$1+($G$2-1)*6),1,O22,7,X22,13,AG22,default,NA)</f>
        <v>3.7874412892197569E-2</v>
      </c>
      <c r="G22" s="86">
        <f>_xlfn.SWITCH(($G$1+($G$2-1)*6),1,P22,7,Y22,13,AH22,default,NA)</f>
        <v>0.27058460075425161</v>
      </c>
      <c r="H22" s="86">
        <f>_xlfn.SWITCH(($G$1+($G$2-1)*6),1,Q22,7,Z22,13,AI22,default,NA)</f>
        <v>0.13997253645116189</v>
      </c>
      <c r="J22" s="88">
        <f>_xlfn.SWITCH(($G$1+($G$2-1)*6),1,S22,7,AB22,13,AK22,default,NA)</f>
        <v>1.8579560127659099E-3</v>
      </c>
      <c r="K22" s="88">
        <f>_xlfn.SWITCH(($G$1+($G$2-1)*6),1,T22,7,AC22,13,AL22,default,NA)</f>
        <v>3.186910345254851E-3</v>
      </c>
      <c r="L22" s="88">
        <f>_xlfn.SWITCH(($G$1+($G$2-1)*6),1,U22,7,AD22,13,AM22,default,NA)</f>
        <v>0.58299600913854155</v>
      </c>
      <c r="N22" s="109"/>
      <c r="O22" s="86">
        <v>3.7874412892197569E-2</v>
      </c>
      <c r="P22" s="86">
        <v>0.27058460075425161</v>
      </c>
      <c r="Q22" s="86">
        <f t="shared" si="6"/>
        <v>0.13997253645116189</v>
      </c>
      <c r="S22" s="88">
        <v>1.8579560127659099E-3</v>
      </c>
      <c r="T22" s="88">
        <v>3.186910345254851E-3</v>
      </c>
      <c r="U22" s="88">
        <f t="shared" si="7"/>
        <v>0.58299600913854155</v>
      </c>
      <c r="W22" s="109"/>
      <c r="X22" s="86">
        <v>0.32232354190103646</v>
      </c>
      <c r="Y22" s="86">
        <v>3.2013540047459395</v>
      </c>
      <c r="Z22" s="86">
        <f t="shared" si="8"/>
        <v>0.10068350498670207</v>
      </c>
      <c r="AB22" s="88">
        <v>1.110423729446759E-3</v>
      </c>
      <c r="AC22" s="88">
        <v>0.21070484829190528</v>
      </c>
      <c r="AD22" s="88">
        <f t="shared" si="9"/>
        <v>5.2700435630622291E-3</v>
      </c>
      <c r="AF22" s="109"/>
      <c r="AG22" s="86">
        <v>0.14854169384137286</v>
      </c>
      <c r="AH22" s="86">
        <v>1.4392787674187528</v>
      </c>
      <c r="AI22" s="86">
        <f t="shared" si="10"/>
        <v>0.10320564521893986</v>
      </c>
      <c r="AK22" s="88">
        <v>7.2829832055924752E-3</v>
      </c>
      <c r="AL22" s="88">
        <v>0.96757623603997045</v>
      </c>
      <c r="AM22" s="88">
        <f t="shared" si="11"/>
        <v>7.5270381126760289E-3</v>
      </c>
    </row>
    <row r="23" spans="1:39" x14ac:dyDescent="0.25">
      <c r="A23" s="60"/>
      <c r="B23" s="60"/>
      <c r="E23" s="109"/>
      <c r="F23" s="86">
        <f>_xlfn.SWITCH(($G$1+($G$2-1)*6),1,O23,7,X23,13,AG23,default,NA)</f>
        <v>7.9245501234974508E-2</v>
      </c>
      <c r="G23" s="86">
        <f>_xlfn.SWITCH(($G$1+($G$2-1)*6),1,P23,7,Y23,13,AH23,default,NA)</f>
        <v>0.90935220124490601</v>
      </c>
      <c r="H23" s="86">
        <f>_xlfn.SWITCH(($G$1+($G$2-1)*6),1,Q23,7,Z23,13,AI23,default,NA)</f>
        <v>8.7145004022079864E-2</v>
      </c>
      <c r="J23" s="88">
        <f>_xlfn.SWITCH(($G$1+($G$2-1)*6),1,S23,7,AB23,13,AK23,default,NA)</f>
        <v>7.4264639944185955E-3</v>
      </c>
      <c r="K23" s="88">
        <f>_xlfn.SWITCH(($G$1+($G$2-1)*6),1,T23,7,AC23,13,AL23,default,NA)</f>
        <v>3.4481206850593563E-4</v>
      </c>
      <c r="L23" s="88">
        <f>_xlfn.SWITCH(($G$1+($G$2-1)*6),1,U23,7,AD23,13,AM23,default,NA)</f>
        <v>21.537714809685543</v>
      </c>
      <c r="N23" s="109"/>
      <c r="O23" s="86">
        <v>7.9245501234974508E-2</v>
      </c>
      <c r="P23" s="86">
        <v>0.90935220124490601</v>
      </c>
      <c r="Q23" s="86">
        <f t="shared" si="6"/>
        <v>8.7145004022079864E-2</v>
      </c>
      <c r="S23" s="88">
        <v>7.4264639944185955E-3</v>
      </c>
      <c r="T23" s="88">
        <v>3.4481206850593563E-4</v>
      </c>
      <c r="U23" s="88">
        <f t="shared" si="7"/>
        <v>21.537714809685543</v>
      </c>
      <c r="W23" s="109"/>
      <c r="X23" s="86">
        <v>59.79846071540441</v>
      </c>
      <c r="Y23" s="86">
        <v>53.517664433063992</v>
      </c>
      <c r="Z23" s="86">
        <f t="shared" si="8"/>
        <v>1.1173593120864977</v>
      </c>
      <c r="AB23" s="88">
        <v>7.4556490852272965E-3</v>
      </c>
      <c r="AC23" s="88">
        <v>1.1424042020905798</v>
      </c>
      <c r="AD23" s="88">
        <f t="shared" si="9"/>
        <v>6.5262794653447431E-3</v>
      </c>
      <c r="AF23" s="109"/>
      <c r="AG23" s="86">
        <v>0.9741614163986273</v>
      </c>
      <c r="AH23" s="86">
        <v>2.8539063872799422</v>
      </c>
      <c r="AI23" s="86">
        <f t="shared" si="10"/>
        <v>0.34134315713386115</v>
      </c>
      <c r="AK23" s="88">
        <v>1.5851168096021729E-4</v>
      </c>
      <c r="AL23" s="88">
        <v>0.15042752646523649</v>
      </c>
      <c r="AM23" s="88">
        <f t="shared" si="11"/>
        <v>1.0537411914224957E-3</v>
      </c>
    </row>
    <row r="24" spans="1:39" x14ac:dyDescent="0.25">
      <c r="A24" s="60"/>
      <c r="B24" s="60"/>
      <c r="E24" s="109"/>
      <c r="F24" s="86">
        <f>_xlfn.SWITCH(($G$1+($G$2-1)*6),1,O24,7,X24,13,AG24,default,NA)</f>
        <v>0.27540351289975945</v>
      </c>
      <c r="G24" s="86">
        <f>_xlfn.SWITCH(($G$1+($G$2-1)*6),1,P24,7,Y24,13,AH24,default,NA)</f>
        <v>3.5673855929957252</v>
      </c>
      <c r="H24" s="86">
        <f>_xlfn.SWITCH(($G$1+($G$2-1)*6),1,Q24,7,Z24,13,AI24,default,NA)</f>
        <v>7.7200377060582429E-2</v>
      </c>
      <c r="J24" s="88">
        <f>_xlfn.SWITCH(($G$1+($G$2-1)*6),1,S24,7,AB24,13,AK24,default,NA)</f>
        <v>0.16793728663041266</v>
      </c>
      <c r="K24" s="88">
        <f>_xlfn.SWITCH(($G$1+($G$2-1)*6),1,T24,7,AC24,13,AL24,default,NA)</f>
        <v>0.28454658340464628</v>
      </c>
      <c r="L24" s="88">
        <f>_xlfn.SWITCH(($G$1+($G$2-1)*6),1,U24,7,AD24,13,AM24,default,NA)</f>
        <v>0.59019259560601867</v>
      </c>
      <c r="N24" s="109"/>
      <c r="O24" s="86">
        <v>0.27540351289975945</v>
      </c>
      <c r="P24" s="86">
        <v>3.5673855929957252</v>
      </c>
      <c r="Q24" s="86">
        <f t="shared" si="6"/>
        <v>7.7200377060582429E-2</v>
      </c>
      <c r="S24" s="88">
        <v>0.16793728663041266</v>
      </c>
      <c r="T24" s="88">
        <v>0.28454658340464628</v>
      </c>
      <c r="U24" s="88">
        <f t="shared" si="7"/>
        <v>0.59019259560601867</v>
      </c>
      <c r="W24" s="109"/>
      <c r="X24" s="86">
        <v>9.9999999999999998E-13</v>
      </c>
      <c r="Y24" s="86">
        <v>9.9999999999999995E-7</v>
      </c>
      <c r="Z24" s="86">
        <f t="shared" si="8"/>
        <v>9.9999999999999995E-7</v>
      </c>
      <c r="AB24" s="88">
        <v>4.2237365571173205E-2</v>
      </c>
      <c r="AC24" s="88">
        <v>2.3957862294126184</v>
      </c>
      <c r="AD24" s="88">
        <f t="shared" si="9"/>
        <v>1.762985572445195E-2</v>
      </c>
      <c r="AF24" s="109"/>
      <c r="AG24" s="86">
        <v>105.69395075874431</v>
      </c>
      <c r="AH24" s="86">
        <v>11.768665284147989</v>
      </c>
      <c r="AI24" s="86">
        <f t="shared" si="10"/>
        <v>8.9809632789124052</v>
      </c>
      <c r="AK24" s="88">
        <v>1.4576188027547066E-3</v>
      </c>
      <c r="AL24" s="88">
        <v>0.23968809280466827</v>
      </c>
      <c r="AM24" s="88">
        <f t="shared" si="11"/>
        <v>6.0813150361314792E-3</v>
      </c>
    </row>
    <row r="25" spans="1:39" x14ac:dyDescent="0.25">
      <c r="A25" s="60"/>
      <c r="B25" s="60"/>
      <c r="E25" s="109"/>
      <c r="F25" s="86">
        <f>_xlfn.SWITCH(($G$1+($G$2-1)*6),1,O25,7,X25,13,AG25,default,NA)</f>
        <v>1.2314508494363099</v>
      </c>
      <c r="G25" s="86">
        <f>_xlfn.SWITCH(($G$1+($G$2-1)*6),1,P25,7,Y25,13,AH25,default,NA)</f>
        <v>1.9588166114698551</v>
      </c>
      <c r="H25" s="86">
        <f>_xlfn.SWITCH(($G$1+($G$2-1)*6),1,Q25,7,Z25,13,AI25,default,NA)</f>
        <v>0.62867082207979386</v>
      </c>
      <c r="J25" s="88">
        <f>_xlfn.SWITCH(($G$1+($G$2-1)*6),1,S25,7,AB25,13,AK25,default,NA)</f>
        <v>8.2921498959349013E-3</v>
      </c>
      <c r="K25" s="88">
        <f>_xlfn.SWITCH(($G$1+($G$2-1)*6),1,T25,7,AC25,13,AL25,default,NA)</f>
        <v>1.3527453104868932</v>
      </c>
      <c r="L25" s="88">
        <f>_xlfn.SWITCH(($G$1+($G$2-1)*6),1,U25,7,AD25,13,AM25,default,NA)</f>
        <v>6.1298677819480374E-3</v>
      </c>
      <c r="N25" s="109"/>
      <c r="O25" s="86">
        <v>1.2314508494363099</v>
      </c>
      <c r="P25" s="86">
        <v>1.9588166114698551</v>
      </c>
      <c r="Q25" s="86">
        <f t="shared" si="6"/>
        <v>0.62867082207979386</v>
      </c>
      <c r="S25" s="88">
        <v>8.2921498959349013E-3</v>
      </c>
      <c r="T25" s="88">
        <v>1.3527453104868932</v>
      </c>
      <c r="U25" s="88">
        <f t="shared" si="7"/>
        <v>6.1298677819480374E-3</v>
      </c>
      <c r="W25" s="109"/>
      <c r="X25" s="86">
        <v>9.9999999999999998E-13</v>
      </c>
      <c r="Y25" s="86">
        <v>9.9999999999999995E-7</v>
      </c>
      <c r="Z25" s="86">
        <f t="shared" si="8"/>
        <v>9.9999999999999995E-7</v>
      </c>
      <c r="AB25" s="88">
        <v>0.31620574523720574</v>
      </c>
      <c r="AC25" s="88">
        <v>1.0527036917043366</v>
      </c>
      <c r="AD25" s="88">
        <f t="shared" si="9"/>
        <v>0.3003748801576499</v>
      </c>
      <c r="AF25" s="109"/>
      <c r="AG25" s="86">
        <v>9.9999999999999998E-13</v>
      </c>
      <c r="AH25" s="86">
        <v>9.9999999999999995E-7</v>
      </c>
      <c r="AI25" s="86">
        <f t="shared" si="10"/>
        <v>9.9999999999999995E-7</v>
      </c>
      <c r="AK25" s="88">
        <v>2.6375883467057545E-2</v>
      </c>
      <c r="AL25" s="88">
        <v>1.2674294616290742</v>
      </c>
      <c r="AM25" s="88">
        <f t="shared" si="11"/>
        <v>2.0810533655384371E-2</v>
      </c>
    </row>
    <row r="26" spans="1:39" x14ac:dyDescent="0.25">
      <c r="A26" s="60"/>
      <c r="B26" s="60"/>
      <c r="E26" s="109"/>
      <c r="F26" s="86">
        <f>_xlfn.SWITCH(($G$1+($G$2-1)*6),1,O26,7,X26,13,AG26,default,NA)</f>
        <v>85.06076119109062</v>
      </c>
      <c r="G26" s="86">
        <f>_xlfn.SWITCH(($G$1+($G$2-1)*6),1,P26,7,Y26,13,AH26,default,NA)</f>
        <v>18.991013516063951</v>
      </c>
      <c r="H26" s="86">
        <f>_xlfn.SWITCH(($G$1+($G$2-1)*6),1,Q26,7,Z26,13,AI26,default,NA)</f>
        <v>4.4790006135870621</v>
      </c>
      <c r="J26" s="88">
        <f>_xlfn.SWITCH(($G$1+($G$2-1)*6),1,S26,7,AB26,13,AK26,default,NA)</f>
        <v>4.9065747327877572E-2</v>
      </c>
      <c r="K26" s="88">
        <f>_xlfn.SWITCH(($G$1+($G$2-1)*6),1,T26,7,AC26,13,AL26,default,NA)</f>
        <v>2.2632518241236648</v>
      </c>
      <c r="L26" s="88">
        <f>_xlfn.SWITCH(($G$1+($G$2-1)*6),1,U26,7,AD26,13,AM26,default,NA)</f>
        <v>2.1679314164200849E-2</v>
      </c>
      <c r="N26" s="109"/>
      <c r="O26" s="86">
        <v>85.06076119109062</v>
      </c>
      <c r="P26" s="86">
        <v>18.991013516063951</v>
      </c>
      <c r="Q26" s="86">
        <f t="shared" si="6"/>
        <v>4.4790006135870621</v>
      </c>
      <c r="S26" s="88">
        <v>4.9065747327877572E-2</v>
      </c>
      <c r="T26" s="88">
        <v>2.2632518241236648</v>
      </c>
      <c r="U26" s="88">
        <f t="shared" si="7"/>
        <v>2.1679314164200849E-2</v>
      </c>
      <c r="W26" s="109"/>
      <c r="X26" s="86">
        <v>9.9999999999999998E-13</v>
      </c>
      <c r="Y26" s="86">
        <v>9.9999999999999995E-7</v>
      </c>
      <c r="Z26" s="86">
        <f t="shared" si="8"/>
        <v>9.9999999999999995E-7</v>
      </c>
      <c r="AB26" s="88">
        <v>0.31369853928575159</v>
      </c>
      <c r="AC26" s="88">
        <v>4.3518103289470931</v>
      </c>
      <c r="AD26" s="88">
        <f t="shared" si="9"/>
        <v>7.2084607456145727E-2</v>
      </c>
      <c r="AF26" s="109"/>
      <c r="AG26" s="86">
        <v>9.9999999999999998E-13</v>
      </c>
      <c r="AH26" s="86">
        <v>9.9999999999999995E-7</v>
      </c>
      <c r="AI26" s="86">
        <f t="shared" si="10"/>
        <v>9.9999999999999995E-7</v>
      </c>
      <c r="AK26" s="88">
        <v>8.0402193384425238E-2</v>
      </c>
      <c r="AL26" s="88">
        <v>1.8846082469089755</v>
      </c>
      <c r="AM26" s="88">
        <f t="shared" si="11"/>
        <v>4.2662549904626715E-2</v>
      </c>
    </row>
    <row r="27" spans="1:39" x14ac:dyDescent="0.25">
      <c r="A27" s="60"/>
      <c r="B27" s="60"/>
      <c r="E27" s="109"/>
      <c r="F27" s="86">
        <f>_xlfn.SWITCH(($G$1+($G$2-1)*6),1,O27,7,X27,13,AG27,default,NA)</f>
        <v>9.9999999999999998E-13</v>
      </c>
      <c r="G27" s="86">
        <f>_xlfn.SWITCH(($G$1+($G$2-1)*6),1,P27,7,Y27,13,AH27,default,NA)</f>
        <v>9.9999999999999995E-7</v>
      </c>
      <c r="H27" s="86">
        <f>_xlfn.SWITCH(($G$1+($G$2-1)*6),1,Q27,7,Z27,13,AI27,default,NA)</f>
        <v>9.9999999999999995E-7</v>
      </c>
      <c r="J27" s="88">
        <f>_xlfn.SWITCH(($G$1+($G$2-1)*6),1,S27,7,AB27,13,AK27,default,NA)</f>
        <v>1.3118435057603295</v>
      </c>
      <c r="K27" s="88">
        <f>_xlfn.SWITCH(($G$1+($G$2-1)*6),1,T27,7,AC27,13,AL27,default,NA)</f>
        <v>3.4583847240771632</v>
      </c>
      <c r="L27" s="88">
        <f>_xlfn.SWITCH(($G$1+($G$2-1)*6),1,U27,7,AD27,13,AM27,default,NA)</f>
        <v>0.37932260590538619</v>
      </c>
      <c r="N27" s="109"/>
      <c r="O27" s="86">
        <v>9.9999999999999998E-13</v>
      </c>
      <c r="P27" s="86">
        <v>9.9999999999999995E-7</v>
      </c>
      <c r="Q27" s="86">
        <f t="shared" si="6"/>
        <v>9.9999999999999995E-7</v>
      </c>
      <c r="S27" s="88">
        <v>1.3118435057603295</v>
      </c>
      <c r="T27" s="88">
        <v>3.4583847240771632</v>
      </c>
      <c r="U27" s="88">
        <f t="shared" si="7"/>
        <v>0.37932260590538619</v>
      </c>
      <c r="W27" s="109"/>
      <c r="X27" s="86">
        <v>9.9999999999999998E-13</v>
      </c>
      <c r="Y27" s="86">
        <v>9.9999999999999995E-7</v>
      </c>
      <c r="Z27" s="86">
        <f t="shared" si="8"/>
        <v>9.9999999999999995E-7</v>
      </c>
      <c r="AB27" s="88">
        <v>59.787882472123641</v>
      </c>
      <c r="AC27" s="88">
        <v>54.162437820987961</v>
      </c>
      <c r="AD27" s="88">
        <f t="shared" si="9"/>
        <v>1.1038624714369083</v>
      </c>
      <c r="AF27" s="109"/>
      <c r="AG27" s="86">
        <v>9.9999999999999998E-13</v>
      </c>
      <c r="AH27" s="86">
        <v>9.9999999999999995E-7</v>
      </c>
      <c r="AI27" s="86">
        <f t="shared" si="10"/>
        <v>9.9999999999999995E-7</v>
      </c>
      <c r="AK27" s="88">
        <v>0.96465359088795555</v>
      </c>
      <c r="AL27" s="88">
        <v>2.8936326919434596</v>
      </c>
      <c r="AM27" s="88">
        <f t="shared" si="11"/>
        <v>0.33337112674105923</v>
      </c>
    </row>
    <row r="28" spans="1:39" x14ac:dyDescent="0.25">
      <c r="A28" s="60"/>
      <c r="B28" s="60"/>
      <c r="E28" s="110"/>
      <c r="F28" s="86">
        <f>_xlfn.SWITCH(($G$1+($G$2-1)*6),1,O28,7,X28,13,AG28,default,NA)</f>
        <v>9.9999999999999998E-13</v>
      </c>
      <c r="G28" s="86">
        <f>_xlfn.SWITCH(($G$1+($G$2-1)*6),1,P28,7,Y28,13,AH28,default,NA)</f>
        <v>9.9999999999999995E-7</v>
      </c>
      <c r="H28" s="86">
        <f>_xlfn.SWITCH(($G$1+($G$2-1)*6),1,Q28,7,Z28,13,AI28,default,NA)</f>
        <v>9.9999999999999995E-7</v>
      </c>
      <c r="I28" s="61"/>
      <c r="J28" s="88">
        <f>_xlfn.SWITCH(($G$1+($G$2-1)*6),1,S28,7,AB28,13,AK28,default,NA)</f>
        <v>84.9890395495555</v>
      </c>
      <c r="K28" s="88">
        <f>_xlfn.SWITCH(($G$1+($G$2-1)*6),1,T28,7,AC28,13,AL28,default,NA)</f>
        <v>19.477520796657686</v>
      </c>
      <c r="L28" s="88">
        <f>_xlfn.SWITCH(($G$1+($G$2-1)*6),1,U28,7,AD28,13,AM28,default,NA)</f>
        <v>4.3634423722006499</v>
      </c>
      <c r="M28" s="80"/>
      <c r="N28" s="110"/>
      <c r="O28" s="86">
        <v>9.9999999999999998E-13</v>
      </c>
      <c r="P28" s="86">
        <v>9.9999999999999995E-7</v>
      </c>
      <c r="Q28" s="86">
        <f t="shared" si="6"/>
        <v>9.9999999999999995E-7</v>
      </c>
      <c r="R28" s="61"/>
      <c r="S28" s="88">
        <v>84.9890395495555</v>
      </c>
      <c r="T28" s="88">
        <v>19.477520796657686</v>
      </c>
      <c r="U28" s="88">
        <f t="shared" si="7"/>
        <v>4.3634423722006499</v>
      </c>
      <c r="W28" s="110"/>
      <c r="X28" s="86">
        <v>9.9999999999999998E-13</v>
      </c>
      <c r="Y28" s="86">
        <v>9.9999999999999995E-7</v>
      </c>
      <c r="Z28" s="86">
        <f t="shared" si="8"/>
        <v>9.9999999999999995E-7</v>
      </c>
      <c r="AA28" s="61"/>
      <c r="AB28" s="88">
        <v>9.9999999999999998E-13</v>
      </c>
      <c r="AC28" s="88">
        <v>9.9999999999999995E-7</v>
      </c>
      <c r="AD28" s="88">
        <f t="shared" si="9"/>
        <v>9.9999999999999995E-7</v>
      </c>
      <c r="AF28" s="110"/>
      <c r="AG28" s="86">
        <v>9.9999999999999998E-13</v>
      </c>
      <c r="AH28" s="86">
        <v>9.9999999999999995E-7</v>
      </c>
      <c r="AI28" s="86">
        <f t="shared" si="10"/>
        <v>9.9999999999999995E-7</v>
      </c>
      <c r="AJ28" s="61"/>
      <c r="AK28" s="88">
        <v>105.63993595851238</v>
      </c>
      <c r="AL28" s="88">
        <v>12.06482506776354</v>
      </c>
      <c r="AM28" s="88">
        <f t="shared" si="11"/>
        <v>8.7560271587174281</v>
      </c>
    </row>
    <row r="29" spans="1:39" x14ac:dyDescent="0.25">
      <c r="A29" s="60"/>
      <c r="B29" s="60"/>
    </row>
    <row r="30" spans="1:39" ht="15" customHeight="1" x14ac:dyDescent="0.25">
      <c r="A30" s="60"/>
      <c r="B30" s="60"/>
    </row>
    <row r="32" spans="1:39" x14ac:dyDescent="0.25">
      <c r="A32" s="116"/>
      <c r="B32" s="116"/>
    </row>
    <row r="43" spans="1:2" x14ac:dyDescent="0.25">
      <c r="A43" s="116"/>
      <c r="B43" s="116"/>
    </row>
    <row r="44" spans="1:2" x14ac:dyDescent="0.25">
      <c r="A44" s="116"/>
      <c r="B44" s="116"/>
    </row>
    <row r="45" spans="1:2" x14ac:dyDescent="0.25">
      <c r="A45" s="56"/>
      <c r="B45" s="56"/>
    </row>
  </sheetData>
  <mergeCells count="34">
    <mergeCell ref="A43:B43"/>
    <mergeCell ref="A44:B44"/>
    <mergeCell ref="A32:B32"/>
    <mergeCell ref="A19:B19"/>
    <mergeCell ref="A6:C6"/>
    <mergeCell ref="E1:F1"/>
    <mergeCell ref="E17:E28"/>
    <mergeCell ref="F17:H17"/>
    <mergeCell ref="J17:L17"/>
    <mergeCell ref="S4:U4"/>
    <mergeCell ref="N17:N28"/>
    <mergeCell ref="O17:Q17"/>
    <mergeCell ref="S17:U17"/>
    <mergeCell ref="E4:E15"/>
    <mergeCell ref="F4:H4"/>
    <mergeCell ref="J4:L4"/>
    <mergeCell ref="AF2:AM2"/>
    <mergeCell ref="W2:AD2"/>
    <mergeCell ref="E2:F2"/>
    <mergeCell ref="N2:U2"/>
    <mergeCell ref="N4:N15"/>
    <mergeCell ref="O4:Q4"/>
    <mergeCell ref="W4:W15"/>
    <mergeCell ref="X4:Z4"/>
    <mergeCell ref="AB4:AD4"/>
    <mergeCell ref="AK4:AM4"/>
    <mergeCell ref="AK17:AM17"/>
    <mergeCell ref="W17:W28"/>
    <mergeCell ref="X17:Z17"/>
    <mergeCell ref="AB17:AD17"/>
    <mergeCell ref="AF4:AF15"/>
    <mergeCell ref="AG4:AI4"/>
    <mergeCell ref="AF17:AF28"/>
    <mergeCell ref="AG17:AI17"/>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1" r:id="rId4">
          <objectPr defaultSize="0" autoPict="0" r:id="rId5">
            <anchor moveWithCells="1">
              <from>
                <xdr:col>0</xdr:col>
                <xdr:colOff>47625</xdr:colOff>
                <xdr:row>7</xdr:row>
                <xdr:rowOff>123825</xdr:rowOff>
              </from>
              <to>
                <xdr:col>2</xdr:col>
                <xdr:colOff>5772150</xdr:colOff>
                <xdr:row>13</xdr:row>
                <xdr:rowOff>9525</xdr:rowOff>
              </to>
            </anchor>
          </objectPr>
        </oleObject>
      </mc:Choice>
      <mc:Fallback>
        <oleObject progId="Visio.Drawing.15" shapeId="512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7131-6EA8-443C-9EA6-3CA0103F7E50}">
  <dimension ref="B2:E19"/>
  <sheetViews>
    <sheetView zoomScale="145" zoomScaleNormal="145" workbookViewId="0">
      <selection activeCell="J19" sqref="J18:J19"/>
    </sheetView>
  </sheetViews>
  <sheetFormatPr defaultRowHeight="15" x14ac:dyDescent="0.25"/>
  <cols>
    <col min="2" max="2" width="10.5703125" customWidth="1"/>
    <col min="3" max="3" width="30.140625" bestFit="1" customWidth="1"/>
    <col min="4" max="4" width="12" bestFit="1" customWidth="1"/>
    <col min="5" max="5" width="10.85546875" customWidth="1"/>
  </cols>
  <sheetData>
    <row r="2" spans="2:5" x14ac:dyDescent="0.25">
      <c r="B2" s="115" t="s">
        <v>38</v>
      </c>
      <c r="C2" s="115"/>
      <c r="D2" s="67">
        <f>Calculator!C3</f>
        <v>1</v>
      </c>
    </row>
    <row r="3" spans="2:5" x14ac:dyDescent="0.25">
      <c r="B3" s="115" t="s">
        <v>42</v>
      </c>
      <c r="C3" s="115"/>
      <c r="D3" s="67">
        <f>Calculator!C2</f>
        <v>85</v>
      </c>
    </row>
    <row r="5" spans="2:5" x14ac:dyDescent="0.25">
      <c r="B5" s="22" t="s">
        <v>43</v>
      </c>
      <c r="C5" s="22" t="s">
        <v>44</v>
      </c>
      <c r="D5" s="63">
        <f>5738*IF(Calculator!C6="Typical",1,1.2)</f>
        <v>5738</v>
      </c>
    </row>
    <row r="6" spans="2:5" x14ac:dyDescent="0.25">
      <c r="B6" s="22" t="s">
        <v>43</v>
      </c>
      <c r="C6" s="22" t="s">
        <v>45</v>
      </c>
      <c r="D6" s="63">
        <f>16.4*IF(Calculator!C6="Typical",1,1.2)</f>
        <v>16.399999999999999</v>
      </c>
    </row>
    <row r="7" spans="2:5" x14ac:dyDescent="0.25">
      <c r="B7" s="22" t="s">
        <v>43</v>
      </c>
      <c r="C7" s="22" t="s">
        <v>46</v>
      </c>
      <c r="D7" s="63">
        <f>IF(Calculator!$C$6="Typical",IF(Calculator!C8=1.6,2000,750),IF(Calculator!C8=1.6,3000,1250))</f>
        <v>750</v>
      </c>
    </row>
    <row r="8" spans="2:5" x14ac:dyDescent="0.25">
      <c r="B8" s="22" t="s">
        <v>43</v>
      </c>
      <c r="C8" s="22" t="s">
        <v>53</v>
      </c>
      <c r="D8" s="63">
        <f>IF(Calculator!$C$6="Typical",0.8,1.2)</f>
        <v>0.8</v>
      </c>
    </row>
    <row r="10" spans="2:5" x14ac:dyDescent="0.25">
      <c r="B10" s="68">
        <v>1</v>
      </c>
      <c r="C10" s="22" t="s">
        <v>114</v>
      </c>
      <c r="D10" s="63">
        <f>Calculator!C12/2</f>
        <v>21.5</v>
      </c>
    </row>
    <row r="12" spans="2:5" x14ac:dyDescent="0.25">
      <c r="B12" s="22" t="s">
        <v>35</v>
      </c>
      <c r="C12" s="22" t="s">
        <v>47</v>
      </c>
      <c r="D12" s="69">
        <f>(LOOKUP(D2,B10:B10,D10:D10))*(1+D5*0.000001*(D3-25)+D6*0.000001*(D3-25)^2)*IF(Calculator!C6="Typical",1,1.2)</f>
        <v>30.171379999999999</v>
      </c>
    </row>
    <row r="13" spans="2:5" x14ac:dyDescent="0.25">
      <c r="C13" t="s">
        <v>118</v>
      </c>
      <c r="E13" s="57" t="s">
        <v>116</v>
      </c>
    </row>
    <row r="14" spans="2:5" x14ac:dyDescent="0.25">
      <c r="B14" s="118" t="s">
        <v>43</v>
      </c>
      <c r="C14" s="118" t="s">
        <v>61</v>
      </c>
      <c r="D14" s="69">
        <v>176</v>
      </c>
      <c r="E14" s="68">
        <v>138</v>
      </c>
    </row>
    <row r="15" spans="2:5" x14ac:dyDescent="0.25">
      <c r="B15" s="119"/>
      <c r="C15" s="119"/>
      <c r="D15" s="69">
        <v>91</v>
      </c>
      <c r="E15" s="68">
        <v>70</v>
      </c>
    </row>
    <row r="16" spans="2:5" x14ac:dyDescent="0.25">
      <c r="B16" s="119"/>
      <c r="C16" s="119"/>
      <c r="D16" s="69">
        <v>42</v>
      </c>
      <c r="E16" s="68">
        <v>29</v>
      </c>
    </row>
    <row r="17" spans="2:5" x14ac:dyDescent="0.25">
      <c r="B17" s="120"/>
      <c r="C17" s="120"/>
      <c r="D17" s="69">
        <v>16.25</v>
      </c>
      <c r="E17" s="68">
        <v>9.5</v>
      </c>
    </row>
    <row r="19" spans="2:5" x14ac:dyDescent="0.25">
      <c r="B19" s="22" t="s">
        <v>35</v>
      </c>
      <c r="C19" s="22" t="s">
        <v>60</v>
      </c>
      <c r="D19" s="66">
        <f>IF(Calculator!C6="Typical",Calculator!C8,_xlfn.SWITCH(Calculator!C8,D14,E14,D15,E15,D16,E16,D17,E17,default,NA))</f>
        <v>176</v>
      </c>
    </row>
  </sheetData>
  <mergeCells count="4">
    <mergeCell ref="B2:C2"/>
    <mergeCell ref="B3:C3"/>
    <mergeCell ref="C14:C17"/>
    <mergeCell ref="B14:B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E9F7-B588-443B-87C9-0C7AF2EE27A5}">
  <dimension ref="A1"/>
  <sheetViews>
    <sheetView zoomScaleNormal="100" workbookViewId="0">
      <selection activeCell="B8" sqref="B8"/>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A280-6AEF-443B-9661-7C3479FC04D6}">
  <dimension ref="A1"/>
  <sheetViews>
    <sheetView workbookViewId="0">
      <selection activeCell="B8" sqref="B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7D6F-5512-430D-B803-A7EA70532C0D}">
  <dimension ref="A1"/>
  <sheetViews>
    <sheetView workbookViewId="0">
      <selection activeCell="B8" sqref="B8"/>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5"/>
  <sheetViews>
    <sheetView zoomScaleNormal="100" workbookViewId="0">
      <selection activeCell="B4" sqref="B4"/>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14</v>
      </c>
      <c r="B1" s="6">
        <f>Calculator!C2</f>
        <v>85</v>
      </c>
      <c r="L1" s="5"/>
      <c r="M1" s="5"/>
      <c r="N1" s="5"/>
      <c r="O1" s="5"/>
    </row>
    <row r="2" spans="1:24" ht="18" customHeight="1" x14ac:dyDescent="0.2">
      <c r="L2" s="5"/>
      <c r="M2" s="5"/>
      <c r="N2" s="5"/>
      <c r="O2" s="5"/>
    </row>
    <row r="3" spans="1:24" ht="18" customHeight="1" x14ac:dyDescent="0.2">
      <c r="A3" s="22" t="s">
        <v>5</v>
      </c>
      <c r="B3" s="58">
        <f>Calculator!G2</f>
        <v>0</v>
      </c>
      <c r="C3" s="58">
        <f>MAX(Calculator!H2,B3+1E-64)</f>
        <v>1</v>
      </c>
      <c r="D3" s="58">
        <f>MAX(Calculator!I2,C3+1E-64)</f>
        <v>2</v>
      </c>
      <c r="E3" s="58">
        <f>MAX(Calculator!J2,D3+1E-64)</f>
        <v>3</v>
      </c>
      <c r="F3" s="58">
        <f>MAX(Calculator!K2,E3+1E-64)</f>
        <v>4</v>
      </c>
      <c r="G3" s="58">
        <f>MAX(Calculator!L2,F3+1E-64)</f>
        <v>5</v>
      </c>
      <c r="H3" s="58">
        <f>MAX(Calculator!M2,G3+1E-64)</f>
        <v>6</v>
      </c>
      <c r="I3" s="58">
        <f>MAX(Calculator!N2,H3+1E-64)</f>
        <v>7</v>
      </c>
      <c r="J3" s="58">
        <f>MAX(Calculator!O2,I3+1E-64)</f>
        <v>8</v>
      </c>
      <c r="K3" s="58">
        <f>MAX(Calculator!P2,J3+1E-64)</f>
        <v>9</v>
      </c>
      <c r="L3" s="58">
        <f>MAX(Calculator!Q2,K3+1E-64)</f>
        <v>10</v>
      </c>
      <c r="M3" s="58">
        <f>MAX(Calculator!R2,L3+1E-64)</f>
        <v>10</v>
      </c>
      <c r="N3" s="58">
        <f>MAX(Calculator!S2,M3+1E-64)</f>
        <v>10</v>
      </c>
      <c r="O3" s="58">
        <f>MAX(Calculator!T2,N3+1E-64)</f>
        <v>10</v>
      </c>
      <c r="P3" s="58">
        <f>MAX(Calculator!U2,O3+1E-64)</f>
        <v>10</v>
      </c>
      <c r="Q3" s="58">
        <f>MAX(Calculator!V2,P3+1E-64)</f>
        <v>10</v>
      </c>
      <c r="R3" s="58">
        <f>MAX(Calculator!W2,Q3+1E-64)</f>
        <v>10</v>
      </c>
      <c r="S3" s="58">
        <f>MAX(Calculator!X2,R3+1E-64)</f>
        <v>10</v>
      </c>
      <c r="T3" s="58">
        <f>MAX(Calculator!Y2,S3+1E-64)</f>
        <v>10</v>
      </c>
      <c r="U3" s="58">
        <f>MAX(Calculator!Z2,T3+1E-64)</f>
        <v>10</v>
      </c>
      <c r="V3" s="58">
        <f>MAX(Calculator!AA2,U3+1E-64)</f>
        <v>10</v>
      </c>
      <c r="W3" s="58">
        <f>MAX(Calculator!AB2,V3+1E-64)</f>
        <v>10</v>
      </c>
    </row>
    <row r="4" spans="1:24" ht="18" customHeight="1" x14ac:dyDescent="0.2">
      <c r="A4" s="22" t="s">
        <v>27</v>
      </c>
      <c r="B4" s="55">
        <f>Calculator!G7</f>
        <v>0.10848821454545454</v>
      </c>
      <c r="C4" s="55">
        <f>Calculator!H7</f>
        <v>6.0342759999999995E-2</v>
      </c>
      <c r="D4" s="55">
        <f>Calculator!I7</f>
        <v>6.0342759999999995E-2</v>
      </c>
      <c r="E4" s="55">
        <f>Calculator!J7</f>
        <v>6.0342759999999995E-2</v>
      </c>
      <c r="F4" s="55">
        <f>Calculator!K7</f>
        <v>6.0342759999999995E-2</v>
      </c>
      <c r="G4" s="55">
        <f>Calculator!L7</f>
        <v>6.0342759999999995E-2</v>
      </c>
      <c r="H4" s="55">
        <f>Calculator!M7</f>
        <v>6.0342759999999995E-2</v>
      </c>
      <c r="I4" s="55">
        <f>Calculator!N7</f>
        <v>6.0342759999999995E-2</v>
      </c>
      <c r="J4" s="55">
        <f>Calculator!O7</f>
        <v>6.0342759999999995E-2</v>
      </c>
      <c r="K4" s="55">
        <f>Calculator!P7</f>
        <v>6.0342759999999995E-2</v>
      </c>
      <c r="L4" s="55">
        <f>Calculator!Q7</f>
        <v>6.0342759999999995E-2</v>
      </c>
      <c r="M4" s="55">
        <f>Calculator!R7</f>
        <v>1E-3</v>
      </c>
      <c r="N4" s="55">
        <f>Calculator!S7</f>
        <v>1E-3</v>
      </c>
      <c r="O4" s="55">
        <f>Calculator!T7</f>
        <v>1E-3</v>
      </c>
      <c r="P4" s="55">
        <f>Calculator!U7</f>
        <v>1E-3</v>
      </c>
      <c r="Q4" s="55">
        <f>Calculator!V7</f>
        <v>1E-3</v>
      </c>
      <c r="R4" s="55">
        <f>Calculator!W7</f>
        <v>1E-3</v>
      </c>
      <c r="S4" s="55">
        <f>Calculator!X7</f>
        <v>1E-3</v>
      </c>
      <c r="T4" s="55">
        <f>Calculator!Y7</f>
        <v>1E-3</v>
      </c>
      <c r="U4" s="55">
        <f>Calculator!Z7</f>
        <v>1E-3</v>
      </c>
      <c r="V4" s="55">
        <f>Calculator!AA7</f>
        <v>1E-3</v>
      </c>
      <c r="W4" s="55">
        <f>Calculator!AB7</f>
        <v>1E-3</v>
      </c>
    </row>
    <row r="5" spans="1:24" ht="18" customHeight="1" x14ac:dyDescent="0.2">
      <c r="A5" s="22" t="s">
        <v>26</v>
      </c>
      <c r="B5" s="55">
        <f>Calculator!G8</f>
        <v>0.58397912363636362</v>
      </c>
      <c r="C5" s="55">
        <f>Calculator!H8</f>
        <v>0.58397912363636362</v>
      </c>
      <c r="D5" s="55">
        <f>Calculator!I8</f>
        <v>0.58397912363636362</v>
      </c>
      <c r="E5" s="55">
        <f>Calculator!J8</f>
        <v>0.58397912363636362</v>
      </c>
      <c r="F5" s="55">
        <f>Calculator!K8</f>
        <v>0.58397912363636362</v>
      </c>
      <c r="G5" s="55">
        <f>Calculator!L8</f>
        <v>0.58397912363636362</v>
      </c>
      <c r="H5" s="55">
        <f>Calculator!M8</f>
        <v>0.58397912363636362</v>
      </c>
      <c r="I5" s="55">
        <f>Calculator!N8</f>
        <v>0.58397912363636362</v>
      </c>
      <c r="J5" s="55">
        <f>Calculator!O8</f>
        <v>0.58397912363636362</v>
      </c>
      <c r="K5" s="55">
        <f>Calculator!P8</f>
        <v>0.58397912363636362</v>
      </c>
      <c r="L5" s="55">
        <f>Calculator!Q8</f>
        <v>0.58397912363636362</v>
      </c>
      <c r="M5" s="55">
        <f>Calculator!R8</f>
        <v>1E-3</v>
      </c>
      <c r="N5" s="55">
        <f>Calculator!S8</f>
        <v>1E-3</v>
      </c>
      <c r="O5" s="55">
        <f>Calculator!T8</f>
        <v>1E-3</v>
      </c>
      <c r="P5" s="55">
        <f>Calculator!U8</f>
        <v>1E-3</v>
      </c>
      <c r="Q5" s="55">
        <f>Calculator!V8</f>
        <v>1E-3</v>
      </c>
      <c r="R5" s="55">
        <f>Calculator!W8</f>
        <v>1E-3</v>
      </c>
      <c r="S5" s="55">
        <f>Calculator!X8</f>
        <v>1E-3</v>
      </c>
      <c r="T5" s="55">
        <f>Calculator!Y8</f>
        <v>1E-3</v>
      </c>
      <c r="U5" s="55">
        <f>Calculator!Z8</f>
        <v>1E-3</v>
      </c>
      <c r="V5" s="55">
        <f>Calculator!AA8</f>
        <v>1E-3</v>
      </c>
      <c r="W5" s="55">
        <f>Calculator!AB8</f>
        <v>1E-3</v>
      </c>
    </row>
    <row r="6" spans="1:24" ht="18" hidden="1" customHeight="1" x14ac:dyDescent="0.2">
      <c r="A6" s="44"/>
      <c r="B6" s="47">
        <f t="shared" ref="B6:V6" si="0">C3-B3</f>
        <v>1</v>
      </c>
      <c r="C6" s="47">
        <f t="shared" si="0"/>
        <v>1</v>
      </c>
      <c r="D6" s="47">
        <f t="shared" si="0"/>
        <v>1</v>
      </c>
      <c r="E6" s="47">
        <f t="shared" si="0"/>
        <v>1</v>
      </c>
      <c r="F6" s="47">
        <f t="shared" si="0"/>
        <v>1</v>
      </c>
      <c r="G6" s="47">
        <f t="shared" si="0"/>
        <v>1</v>
      </c>
      <c r="H6" s="47">
        <f t="shared" si="0"/>
        <v>1</v>
      </c>
      <c r="I6" s="47">
        <f t="shared" si="0"/>
        <v>1</v>
      </c>
      <c r="J6" s="47">
        <f t="shared" si="0"/>
        <v>1</v>
      </c>
      <c r="K6" s="47">
        <f t="shared" si="0"/>
        <v>1</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6"/>
    </row>
    <row r="7" spans="1:24" ht="18" hidden="1" customHeight="1" x14ac:dyDescent="0.2">
      <c r="A7" s="44"/>
      <c r="B7" s="45"/>
      <c r="C7" s="45" t="e">
        <f>#REF!-#REF!</f>
        <v>#REF!</v>
      </c>
      <c r="D7" s="45" t="e">
        <f>#REF!-#REF!</f>
        <v>#REF!</v>
      </c>
      <c r="E7" s="45" t="e">
        <f>#REF!-#REF!</f>
        <v>#REF!</v>
      </c>
      <c r="F7" s="45" t="e">
        <f>#REF!-#REF!</f>
        <v>#REF!</v>
      </c>
      <c r="G7" s="45" t="e">
        <f>#REF!-#REF!</f>
        <v>#REF!</v>
      </c>
      <c r="H7" s="45" t="e">
        <f>#REF!-#REF!</f>
        <v>#REF!</v>
      </c>
      <c r="I7" s="45" t="e">
        <f>#REF!-#REF!</f>
        <v>#REF!</v>
      </c>
      <c r="J7" s="45" t="e">
        <f>#REF!-#REF!</f>
        <v>#REF!</v>
      </c>
      <c r="K7" s="45" t="e">
        <f>#REF!-#REF!</f>
        <v>#REF!</v>
      </c>
      <c r="L7" s="45" t="e">
        <f>#REF!-#REF!</f>
        <v>#REF!</v>
      </c>
      <c r="M7" s="45" t="e">
        <f>#REF!-#REF!</f>
        <v>#REF!</v>
      </c>
      <c r="N7" s="45" t="e">
        <f>#REF!-#REF!</f>
        <v>#REF!</v>
      </c>
      <c r="O7" s="45" t="e">
        <f>#REF!-#REF!</f>
        <v>#REF!</v>
      </c>
      <c r="P7" s="45" t="e">
        <f>#REF!-#REF!</f>
        <v>#REF!</v>
      </c>
      <c r="Q7" s="45" t="e">
        <f>#REF!-#REF!</f>
        <v>#REF!</v>
      </c>
      <c r="R7" s="45" t="e">
        <f>#REF!-#REF!</f>
        <v>#REF!</v>
      </c>
      <c r="S7" s="45" t="e">
        <f>#REF!-#REF!</f>
        <v>#REF!</v>
      </c>
      <c r="T7" s="45" t="e">
        <f>#REF!-#REF!</f>
        <v>#REF!</v>
      </c>
      <c r="U7" s="45" t="e">
        <f>#REF!-#REF!</f>
        <v>#REF!</v>
      </c>
      <c r="V7" s="45" t="e">
        <f>#REF!-#REF!</f>
        <v>#REF!</v>
      </c>
      <c r="W7" s="45" t="e">
        <f>#REF!-#REF!</f>
        <v>#REF!</v>
      </c>
      <c r="X7" s="48"/>
    </row>
    <row r="8" spans="1:24" ht="18" hidden="1" customHeight="1" x14ac:dyDescent="0.2">
      <c r="A8" s="8" t="s">
        <v>16</v>
      </c>
      <c r="B8" s="54">
        <f>B4</f>
        <v>0.10848821454545454</v>
      </c>
      <c r="C8" s="54">
        <f t="shared" ref="C8:W8" si="1">C4-B4</f>
        <v>-4.8145454545454547E-2</v>
      </c>
      <c r="D8" s="54">
        <f t="shared" si="1"/>
        <v>0</v>
      </c>
      <c r="E8" s="54">
        <f t="shared" si="1"/>
        <v>0</v>
      </c>
      <c r="F8" s="54">
        <f t="shared" si="1"/>
        <v>0</v>
      </c>
      <c r="G8" s="54">
        <f t="shared" si="1"/>
        <v>0</v>
      </c>
      <c r="H8" s="54">
        <f t="shared" si="1"/>
        <v>0</v>
      </c>
      <c r="I8" s="54">
        <f t="shared" si="1"/>
        <v>0</v>
      </c>
      <c r="J8" s="54">
        <f t="shared" si="1"/>
        <v>0</v>
      </c>
      <c r="K8" s="54">
        <f t="shared" si="1"/>
        <v>0</v>
      </c>
      <c r="L8" s="54">
        <f t="shared" si="1"/>
        <v>0</v>
      </c>
      <c r="M8" s="54">
        <f t="shared" si="1"/>
        <v>-5.9342759999999994E-2</v>
      </c>
      <c r="N8" s="54">
        <f t="shared" si="1"/>
        <v>0</v>
      </c>
      <c r="O8" s="54">
        <f t="shared" si="1"/>
        <v>0</v>
      </c>
      <c r="P8" s="54">
        <f t="shared" si="1"/>
        <v>0</v>
      </c>
      <c r="Q8" s="54">
        <f t="shared" si="1"/>
        <v>0</v>
      </c>
      <c r="R8" s="54">
        <f t="shared" si="1"/>
        <v>0</v>
      </c>
      <c r="S8" s="54">
        <f t="shared" si="1"/>
        <v>0</v>
      </c>
      <c r="T8" s="54">
        <f t="shared" si="1"/>
        <v>0</v>
      </c>
      <c r="U8" s="54">
        <f t="shared" si="1"/>
        <v>0</v>
      </c>
      <c r="V8" s="54">
        <f t="shared" si="1"/>
        <v>0</v>
      </c>
      <c r="W8" s="54">
        <f t="shared" si="1"/>
        <v>0</v>
      </c>
    </row>
    <row r="9" spans="1:24" ht="18" hidden="1" customHeight="1" x14ac:dyDescent="0.2">
      <c r="A9" s="8" t="s">
        <v>17</v>
      </c>
      <c r="B9" s="54">
        <f>B5</f>
        <v>0.58397912363636362</v>
      </c>
      <c r="C9" s="54">
        <f t="shared" ref="C9:W9" si="2">C5-B5</f>
        <v>0</v>
      </c>
      <c r="D9" s="54">
        <f t="shared" si="2"/>
        <v>0</v>
      </c>
      <c r="E9" s="54">
        <f t="shared" si="2"/>
        <v>0</v>
      </c>
      <c r="F9" s="54">
        <f t="shared" si="2"/>
        <v>0</v>
      </c>
      <c r="G9" s="54">
        <f t="shared" si="2"/>
        <v>0</v>
      </c>
      <c r="H9" s="54">
        <f t="shared" si="2"/>
        <v>0</v>
      </c>
      <c r="I9" s="54">
        <f t="shared" si="2"/>
        <v>0</v>
      </c>
      <c r="J9" s="54">
        <f t="shared" si="2"/>
        <v>0</v>
      </c>
      <c r="K9" s="54">
        <f t="shared" si="2"/>
        <v>0</v>
      </c>
      <c r="L9" s="54">
        <f t="shared" si="2"/>
        <v>0</v>
      </c>
      <c r="M9" s="54">
        <f t="shared" si="2"/>
        <v>-0.58297912363636362</v>
      </c>
      <c r="N9" s="54">
        <f t="shared" si="2"/>
        <v>0</v>
      </c>
      <c r="O9" s="54">
        <f t="shared" si="2"/>
        <v>0</v>
      </c>
      <c r="P9" s="54">
        <f t="shared" si="2"/>
        <v>0</v>
      </c>
      <c r="Q9" s="54">
        <f t="shared" si="2"/>
        <v>0</v>
      </c>
      <c r="R9" s="54">
        <f t="shared" si="2"/>
        <v>0</v>
      </c>
      <c r="S9" s="54">
        <f t="shared" si="2"/>
        <v>0</v>
      </c>
      <c r="T9" s="54">
        <f t="shared" si="2"/>
        <v>0</v>
      </c>
      <c r="U9" s="54">
        <f t="shared" si="2"/>
        <v>0</v>
      </c>
      <c r="V9" s="54">
        <f t="shared" si="2"/>
        <v>0</v>
      </c>
      <c r="W9" s="54">
        <f t="shared" si="2"/>
        <v>0</v>
      </c>
    </row>
    <row r="10" spans="1:24" ht="18" hidden="1" customHeight="1" x14ac:dyDescent="0.2">
      <c r="A10" s="9" t="s">
        <v>2</v>
      </c>
      <c r="B10" s="50" t="s">
        <v>3</v>
      </c>
      <c r="C10" s="9"/>
      <c r="D10" s="8"/>
      <c r="E10" s="8"/>
      <c r="F10" s="8"/>
      <c r="G10" s="8"/>
      <c r="H10" s="8"/>
      <c r="I10" s="8"/>
      <c r="J10" s="8"/>
      <c r="K10" s="8"/>
      <c r="L10" s="8"/>
      <c r="M10" s="8"/>
      <c r="N10" s="8"/>
      <c r="O10" s="8"/>
      <c r="P10" s="8"/>
      <c r="Q10" s="8"/>
      <c r="R10" s="8"/>
      <c r="S10" s="8"/>
      <c r="T10" s="8"/>
      <c r="U10" s="8"/>
      <c r="V10" s="8"/>
      <c r="W10" s="8"/>
    </row>
    <row r="11" spans="1:24" ht="18" hidden="1" customHeight="1" x14ac:dyDescent="0.2">
      <c r="A11" s="52">
        <v>1</v>
      </c>
      <c r="B11" s="53">
        <f>A11</f>
        <v>1</v>
      </c>
      <c r="C11" s="53">
        <f t="shared" ref="C11:W11" si="3">IF($A11&gt;C3,$A11-C3,0)</f>
        <v>0</v>
      </c>
      <c r="D11" s="53">
        <f t="shared" si="3"/>
        <v>0</v>
      </c>
      <c r="E11" s="53">
        <f t="shared" si="3"/>
        <v>0</v>
      </c>
      <c r="F11" s="53">
        <f t="shared" si="3"/>
        <v>0</v>
      </c>
      <c r="G11" s="53">
        <f t="shared" si="3"/>
        <v>0</v>
      </c>
      <c r="H11" s="53">
        <f t="shared" si="3"/>
        <v>0</v>
      </c>
      <c r="I11" s="53">
        <f t="shared" si="3"/>
        <v>0</v>
      </c>
      <c r="J11" s="53">
        <f t="shared" si="3"/>
        <v>0</v>
      </c>
      <c r="K11" s="53">
        <f t="shared" si="3"/>
        <v>0</v>
      </c>
      <c r="L11" s="53">
        <f t="shared" si="3"/>
        <v>0</v>
      </c>
      <c r="M11" s="53">
        <f t="shared" si="3"/>
        <v>0</v>
      </c>
      <c r="N11" s="53">
        <f t="shared" si="3"/>
        <v>0</v>
      </c>
      <c r="O11" s="53">
        <f t="shared" si="3"/>
        <v>0</v>
      </c>
      <c r="P11" s="53">
        <f t="shared" si="3"/>
        <v>0</v>
      </c>
      <c r="Q11" s="53">
        <f t="shared" si="3"/>
        <v>0</v>
      </c>
      <c r="R11" s="53">
        <f t="shared" si="3"/>
        <v>0</v>
      </c>
      <c r="S11" s="53">
        <f t="shared" si="3"/>
        <v>0</v>
      </c>
      <c r="T11" s="53">
        <f t="shared" si="3"/>
        <v>0</v>
      </c>
      <c r="U11" s="53">
        <f t="shared" si="3"/>
        <v>0</v>
      </c>
      <c r="V11" s="53">
        <f t="shared" si="3"/>
        <v>0</v>
      </c>
      <c r="W11" s="53">
        <f t="shared" si="3"/>
        <v>0</v>
      </c>
    </row>
    <row r="12" spans="1:24" ht="18" hidden="1" customHeight="1" x14ac:dyDescent="0.2">
      <c r="A12" s="9" t="s">
        <v>4</v>
      </c>
      <c r="B12" s="49">
        <f t="array" ref="B12">B$8*SUM(amp_LSN_LPSN*(1-EXP(-B$11/tau_LSN_LPSN)))+B$9*SUM(amp_LSN_LPSP*(1-EXP(-B$11/tau_LSN_LPSP)))</f>
        <v>5.1506171044955344</v>
      </c>
      <c r="C12" s="49">
        <f t="array" ref="C12">C$8*SUM(amp_LSN_LPSN*(1-EXP(-C$11/tau_LSN_LPSN)))+C$9*SUM(amp_LSN_LPSP*(1-EXP(-C$11/tau_LSN_LPSP)))</f>
        <v>0</v>
      </c>
      <c r="D12" s="49">
        <f t="array" ref="D12">D$8*SUM(amp_LSN_LPSN*(1-EXP(-D$11/tau_LSN_LPSN)))+D$9*SUM(amp_LSN_LPSP*(1-EXP(-D$11/tau_LSN_LPSP)))</f>
        <v>0</v>
      </c>
      <c r="E12" s="49">
        <f t="array" ref="E12">E$8*SUM(amp_LSN_LPSN*(1-EXP(-E$11/tau_LSN_LPSN)))+E$9*SUM(amp_LSN_LPSP*(1-EXP(-E$11/tau_LSN_LPSP)))</f>
        <v>0</v>
      </c>
      <c r="F12" s="49">
        <f t="array" ref="F12">F$8*SUM(amp_LSN_LPSN*(1-EXP(-F$11/tau_LSN_LPSN)))+F$9*SUM(amp_LSN_LPSP*(1-EXP(-F$11/tau_LSN_LPSP)))</f>
        <v>0</v>
      </c>
      <c r="G12" s="49">
        <f t="array" ref="G12">G$8*SUM(amp_LSN_LPSN*(1-EXP(-G$11/tau_LSN_LPSN)))+G$9*SUM(amp_LSN_LPSP*(1-EXP(-G$11/tau_LSN_LPSP)))</f>
        <v>0</v>
      </c>
      <c r="H12" s="49">
        <f t="array" ref="H12">H$8*SUM(amp_LSN_LPSN*(1-EXP(-H$11/tau_LSN_LPSN)))+H$9*SUM(amp_LSN_LPSP*(1-EXP(-H$11/tau_LSN_LPSP)))</f>
        <v>0</v>
      </c>
      <c r="I12" s="49">
        <f t="array" ref="I12">I$8*SUM(amp_LSN_LPSN*(1-EXP(-I$11/tau_LSN_LPSN)))+I$9*SUM(amp_LSN_LPSP*(1-EXP(-I$11/tau_LSN_LPSP)))</f>
        <v>0</v>
      </c>
      <c r="J12" s="49">
        <f t="array" ref="J12">J$8*SUM(amp_LSN_LPSN*(1-EXP(-J$11/tau_LSN_LPSN)))+J$9*SUM(amp_LSN_LPSP*(1-EXP(-J$11/tau_LSN_LPSP)))</f>
        <v>0</v>
      </c>
      <c r="K12" s="49">
        <f t="array" ref="K12">K$8*SUM(amp_LSN_LPSN*(1-EXP(-K$11/tau_LSN_LPSN)))+K$9*SUM(amp_LSN_LPSP*(1-EXP(-K$11/tau_LSN_LPSP)))</f>
        <v>0</v>
      </c>
      <c r="L12" s="49">
        <f t="array" ref="L12">L$8*SUM(amp_LSN_LPSN*(1-EXP(-L$11/tau_LSN_LPSN)))+L$9*SUM(amp_LSN_LPSP*(1-EXP(-L$11/tau_LSN_LPSP)))</f>
        <v>0</v>
      </c>
      <c r="M12" s="49">
        <f t="array" ref="M12">M$8*SUM(amp_LSN_LPSN*(1-EXP(-M$11/tau_LSN_LPSN)))+M$9*SUM(amp_LSN_LPSP*(1-EXP(-M$11/tau_LSN_LPSP)))</f>
        <v>0</v>
      </c>
      <c r="N12" s="49">
        <f t="array" ref="N12">N$8*SUM(amp_LSN_LPSN*(1-EXP(-N$11/tau_LSN_LPSN)))+N$9*SUM(amp_LSN_LPSP*(1-EXP(-N$11/tau_LSN_LPSP)))</f>
        <v>0</v>
      </c>
      <c r="O12" s="49">
        <f t="array" ref="O12">O$8*SUM(amp_LSN_LPSN*(1-EXP(-O$11/tau_LSN_LPSN)))+O$9*SUM(amp_LSN_LPSP*(1-EXP(-O$11/tau_LSN_LPSP)))</f>
        <v>0</v>
      </c>
      <c r="P12" s="49">
        <f t="array" ref="P12">P$8*SUM(amp_LSN_LPSN*(1-EXP(-P$11/tau_LSN_LPSN)))+P$9*SUM(amp_LSN_LPSP*(1-EXP(-P$11/tau_LSN_LPSP)))</f>
        <v>0</v>
      </c>
      <c r="Q12" s="49">
        <f t="array" ref="Q12">Q$8*SUM(amp_LSN_LPSN*(1-EXP(-Q$11/tau_LSN_LPSN)))+Q$9*SUM(amp_LSN_LPSP*(1-EXP(-Q$11/tau_LSN_LPSP)))</f>
        <v>0</v>
      </c>
      <c r="R12" s="49">
        <f t="array" ref="R12">R$8*SUM(amp_LSN_LPSN*(1-EXP(-R$11/tau_LSN_LPSN)))+R$9*SUM(amp_LSN_LPSP*(1-EXP(-R$11/tau_LSN_LPSP)))</f>
        <v>0</v>
      </c>
      <c r="S12" s="49">
        <f t="array" ref="S12">S$8*SUM(amp_LSN_LPSN*(1-EXP(-S$11/tau_LSN_LPSN)))+S$9*SUM(amp_LSN_LPSP*(1-EXP(-S$11/tau_LSN_LPSP)))</f>
        <v>0</v>
      </c>
      <c r="T12" s="49">
        <f t="array" ref="T12">T$8*SUM(amp_LSN_LPSN*(1-EXP(-T$11/tau_LSN_LPSN)))+T$9*SUM(amp_LSN_LPSP*(1-EXP(-T$11/tau_LSN_LPSP)))</f>
        <v>0</v>
      </c>
      <c r="U12" s="49">
        <f t="array" ref="U12">U$8*SUM(amp_LSN_LPSN*(1-EXP(-U$11/tau_LSN_LPSN)))+U$9*SUM(amp_LSN_LPSP*(1-EXP(-U$11/tau_LSN_LPSP)))</f>
        <v>0</v>
      </c>
      <c r="V12" s="49">
        <f t="array" ref="V12">V$8*SUM(amp_LSN_LPSN*(1-EXP(-V$11/tau_LSN_LPSN)))+V$9*SUM(amp_LSN_LPSP*(1-EXP(-V$11/tau_LSN_LPSP)))</f>
        <v>0</v>
      </c>
      <c r="W12" s="49">
        <f t="array" ref="W12">W$8*SUM(amp_LSN_LPSN*(1-EXP(-W$11/tau_LSN_LPSN)))+W$9*SUM(amp_LSN_LPSP*(1-EXP(-W$11/tau_LSN_LPSP)))</f>
        <v>0</v>
      </c>
    </row>
    <row r="13" spans="1:24" ht="18" customHeight="1" x14ac:dyDescent="0.2">
      <c r="A13" s="19"/>
      <c r="B13" s="20"/>
      <c r="C13" s="20"/>
      <c r="D13" s="20"/>
      <c r="E13" s="20"/>
      <c r="F13" s="20"/>
      <c r="G13" s="20"/>
      <c r="H13" s="20"/>
      <c r="I13" s="20"/>
      <c r="J13" s="20"/>
      <c r="K13" s="20"/>
      <c r="L13" s="20"/>
      <c r="M13" s="20"/>
      <c r="N13" s="20"/>
      <c r="O13" s="20"/>
      <c r="P13" s="20"/>
      <c r="Q13" s="20"/>
      <c r="R13" s="20"/>
      <c r="S13" s="20"/>
      <c r="T13" s="20"/>
      <c r="U13" s="20"/>
      <c r="V13" s="20"/>
      <c r="W13" s="20"/>
    </row>
    <row r="14" spans="1:24" ht="18" customHeight="1" x14ac:dyDescent="0.2">
      <c r="A14" s="21" t="s">
        <v>5</v>
      </c>
      <c r="B14" s="41" t="s">
        <v>10</v>
      </c>
      <c r="C14" s="25"/>
      <c r="D14" s="25"/>
      <c r="E14" s="23"/>
      <c r="F14" s="23"/>
      <c r="G14" s="23"/>
      <c r="H14" s="24"/>
      <c r="I14" s="24"/>
      <c r="J14" s="24"/>
    </row>
    <row r="15" spans="1:24" ht="18" hidden="1" customHeight="1" x14ac:dyDescent="0.2">
      <c r="A15" s="42"/>
      <c r="B15" s="7">
        <f>$B$1+SUM(B12:W12)</f>
        <v>90.150617104495538</v>
      </c>
      <c r="C15" s="26"/>
      <c r="D15" s="26"/>
    </row>
    <row r="16" spans="1:24" ht="18" customHeight="1" x14ac:dyDescent="0.2">
      <c r="A16" s="51">
        <v>0</v>
      </c>
      <c r="B16" s="43">
        <f t="dataTable" ref="B16:B235" dt2D="0" dtr="0" r1="A11"/>
        <v>85</v>
      </c>
      <c r="C16" s="27"/>
      <c r="G16" s="3"/>
      <c r="H16" s="3"/>
      <c r="I16" s="3"/>
      <c r="K16" s="4"/>
      <c r="R16" s="17"/>
      <c r="S16" s="17"/>
      <c r="T16" s="17"/>
      <c r="U16" s="14"/>
    </row>
    <row r="17" spans="1:30" ht="18" customHeight="1" x14ac:dyDescent="0.2">
      <c r="A17" s="51">
        <f>A16+Calculator!$O$31/200</f>
        <v>0.05</v>
      </c>
      <c r="B17" s="43">
        <v>86.185519261868194</v>
      </c>
      <c r="C17" s="27"/>
      <c r="E17" s="10"/>
      <c r="G17" s="3"/>
      <c r="H17" s="3"/>
      <c r="I17" s="3"/>
      <c r="K17" s="4"/>
      <c r="R17" s="18"/>
      <c r="S17" s="15"/>
      <c r="T17" s="15"/>
      <c r="U17" s="3"/>
    </row>
    <row r="18" spans="1:30" ht="18" customHeight="1" x14ac:dyDescent="0.2">
      <c r="A18" s="51">
        <f>A17+Calculator!$O$31/200</f>
        <v>0.1</v>
      </c>
      <c r="B18" s="43">
        <v>86.858260436466722</v>
      </c>
      <c r="C18" s="48"/>
      <c r="D18" s="27"/>
      <c r="H18" s="3"/>
      <c r="I18" s="3"/>
      <c r="J18" s="3"/>
      <c r="S18" s="18"/>
      <c r="T18" s="15"/>
      <c r="U18" s="15"/>
      <c r="V18" s="3"/>
    </row>
    <row r="19" spans="1:30" ht="18" customHeight="1" x14ac:dyDescent="0.2">
      <c r="A19" s="51">
        <f>A18+Calculator!$O$31/200</f>
        <v>0.15000000000000002</v>
      </c>
      <c r="B19" s="43">
        <v>87.356988052753906</v>
      </c>
      <c r="C19" s="48"/>
      <c r="D19" s="27"/>
      <c r="H19" s="3"/>
      <c r="I19" s="3"/>
      <c r="J19" s="3"/>
      <c r="S19" s="18"/>
      <c r="T19" s="15"/>
      <c r="U19" s="15"/>
      <c r="V19" s="3"/>
      <c r="X19" s="16"/>
      <c r="Y19" s="16"/>
      <c r="Z19" s="16"/>
      <c r="AA19" s="16"/>
      <c r="AB19" s="16"/>
      <c r="AC19" s="16"/>
      <c r="AD19" s="16"/>
    </row>
    <row r="20" spans="1:30" ht="18" customHeight="1" x14ac:dyDescent="0.2">
      <c r="A20" s="51">
        <f>A19+Calculator!$O$31/200</f>
        <v>0.2</v>
      </c>
      <c r="B20" s="43">
        <v>87.752911648589034</v>
      </c>
      <c r="C20" s="48"/>
      <c r="D20" s="27"/>
      <c r="H20" s="3"/>
      <c r="I20" s="3"/>
      <c r="J20" s="3"/>
      <c r="S20" s="18"/>
      <c r="T20" s="15"/>
      <c r="U20" s="15"/>
      <c r="V20" s="3"/>
      <c r="X20" s="16"/>
      <c r="Y20" s="16"/>
      <c r="Z20" s="16"/>
      <c r="AA20" s="16"/>
      <c r="AB20" s="16"/>
      <c r="AC20" s="16"/>
      <c r="AD20" s="16"/>
    </row>
    <row r="21" spans="1:30" ht="18" customHeight="1" x14ac:dyDescent="0.2">
      <c r="A21" s="51">
        <f>A20+Calculator!$O$31/200</f>
        <v>0.25</v>
      </c>
      <c r="B21" s="43">
        <v>88.079799848186269</v>
      </c>
      <c r="C21" s="48"/>
      <c r="D21" s="27"/>
      <c r="H21" s="3"/>
      <c r="I21" s="3"/>
      <c r="J21" s="3"/>
      <c r="S21" s="18"/>
      <c r="T21" s="15"/>
      <c r="U21" s="15"/>
      <c r="V21" s="3"/>
      <c r="X21" s="16"/>
      <c r="Y21" s="16"/>
      <c r="Z21" s="16"/>
      <c r="AA21" s="16"/>
      <c r="AB21" s="16"/>
      <c r="AC21" s="16"/>
      <c r="AD21" s="16"/>
    </row>
    <row r="22" spans="1:30" ht="18" customHeight="1" x14ac:dyDescent="0.2">
      <c r="A22" s="51">
        <f>A21+Calculator!$O$31/200</f>
        <v>0.3</v>
      </c>
      <c r="B22" s="43">
        <v>88.356584579809834</v>
      </c>
      <c r="C22" s="48"/>
      <c r="D22" s="27"/>
      <c r="H22" s="3"/>
      <c r="I22" s="3"/>
      <c r="J22" s="3"/>
      <c r="S22" s="18"/>
      <c r="T22" s="15"/>
      <c r="U22" s="15"/>
      <c r="V22" s="3"/>
      <c r="X22" s="16"/>
      <c r="Y22" s="16"/>
      <c r="Z22" s="16"/>
      <c r="AA22" s="16"/>
      <c r="AB22" s="16"/>
      <c r="AC22" s="16"/>
      <c r="AD22" s="16"/>
    </row>
    <row r="23" spans="1:30" ht="18" customHeight="1" x14ac:dyDescent="0.2">
      <c r="A23" s="51">
        <f>A22+Calculator!$O$31/200</f>
        <v>0.35</v>
      </c>
      <c r="B23" s="43">
        <v>88.595066405594196</v>
      </c>
      <c r="C23" s="48"/>
      <c r="D23" s="27"/>
      <c r="H23" s="3"/>
      <c r="I23" s="3"/>
      <c r="J23" s="3"/>
      <c r="S23" s="18"/>
      <c r="T23" s="15"/>
      <c r="U23" s="15"/>
      <c r="V23" s="3"/>
      <c r="X23" s="16"/>
      <c r="Y23" s="16"/>
      <c r="Z23" s="16"/>
      <c r="AA23" s="16"/>
      <c r="AB23" s="16"/>
      <c r="AC23" s="16"/>
      <c r="AD23" s="16"/>
    </row>
    <row r="24" spans="1:30" ht="18" customHeight="1" x14ac:dyDescent="0.2">
      <c r="A24" s="51">
        <f>A23+Calculator!$O$31/200</f>
        <v>0.39999999999999997</v>
      </c>
      <c r="B24" s="43">
        <v>88.80318947155817</v>
      </c>
      <c r="C24" s="48"/>
      <c r="D24" s="27"/>
      <c r="H24" s="3"/>
      <c r="I24" s="3"/>
      <c r="J24" s="3"/>
      <c r="S24" s="18"/>
      <c r="T24" s="15"/>
      <c r="U24" s="15"/>
      <c r="V24" s="3"/>
      <c r="X24" s="16"/>
      <c r="Y24" s="16"/>
      <c r="Z24" s="16"/>
      <c r="AA24" s="16"/>
      <c r="AB24" s="16"/>
      <c r="AC24" s="16"/>
      <c r="AD24" s="16"/>
    </row>
    <row r="25" spans="1:30" ht="18" customHeight="1" x14ac:dyDescent="0.2">
      <c r="A25" s="51">
        <f>A24+Calculator!$O$31/200</f>
        <v>0.44999999999999996</v>
      </c>
      <c r="B25" s="43">
        <v>88.986633505848474</v>
      </c>
      <c r="C25" s="48"/>
      <c r="D25" s="27"/>
      <c r="H25" s="3"/>
      <c r="I25" s="3"/>
      <c r="J25" s="3"/>
      <c r="S25" s="18"/>
      <c r="T25" s="15"/>
      <c r="U25" s="15"/>
      <c r="V25" s="3"/>
      <c r="X25" s="16"/>
      <c r="Y25" s="16"/>
      <c r="Z25" s="16"/>
      <c r="AA25" s="16"/>
      <c r="AB25" s="16"/>
      <c r="AC25" s="16"/>
      <c r="AD25" s="16"/>
    </row>
    <row r="26" spans="1:30" ht="18" customHeight="1" x14ac:dyDescent="0.2">
      <c r="A26" s="51">
        <f>A25+Calculator!$O$31/200</f>
        <v>0.49999999999999994</v>
      </c>
      <c r="B26" s="43">
        <v>89.149655190248509</v>
      </c>
      <c r="C26" s="48"/>
      <c r="D26" s="27"/>
      <c r="H26" s="3"/>
      <c r="I26" s="3"/>
      <c r="J26" s="3"/>
      <c r="S26" s="18"/>
      <c r="T26" s="15"/>
      <c r="U26" s="15"/>
      <c r="V26" s="3"/>
      <c r="X26" s="16"/>
      <c r="Y26" s="16"/>
      <c r="Z26" s="16"/>
      <c r="AA26" s="16"/>
      <c r="AB26" s="16"/>
      <c r="AC26" s="16"/>
      <c r="AD26" s="16"/>
    </row>
    <row r="27" spans="1:30" ht="18" customHeight="1" x14ac:dyDescent="0.2">
      <c r="A27" s="51">
        <f>A26+Calculator!$O$31/200</f>
        <v>0.54999999999999993</v>
      </c>
      <c r="B27" s="43">
        <v>89.295560679359141</v>
      </c>
      <c r="C27" s="48"/>
      <c r="D27" s="27"/>
      <c r="H27" s="3"/>
      <c r="I27" s="3"/>
      <c r="J27" s="3"/>
      <c r="S27" s="18"/>
      <c r="T27" s="15"/>
      <c r="U27" s="15"/>
      <c r="V27" s="3"/>
      <c r="X27" s="16"/>
      <c r="Y27" s="16"/>
      <c r="Z27" s="16"/>
      <c r="AA27" s="16"/>
      <c r="AB27" s="16"/>
      <c r="AC27" s="16"/>
      <c r="AD27" s="16"/>
    </row>
    <row r="28" spans="1:30" ht="18" customHeight="1" x14ac:dyDescent="0.2">
      <c r="A28" s="51">
        <f>A27+Calculator!$O$31/200</f>
        <v>0.6</v>
      </c>
      <c r="B28" s="43">
        <v>89.42698560743132</v>
      </c>
      <c r="C28" s="48"/>
      <c r="D28" s="27"/>
      <c r="H28" s="3"/>
      <c r="I28" s="3"/>
      <c r="J28" s="3"/>
      <c r="S28" s="18"/>
      <c r="T28" s="15"/>
      <c r="U28" s="15"/>
      <c r="V28" s="3"/>
      <c r="X28" s="16"/>
      <c r="Y28" s="16"/>
      <c r="Z28" s="16"/>
      <c r="AA28" s="16"/>
      <c r="AB28" s="16"/>
      <c r="AC28" s="16"/>
      <c r="AD28" s="16"/>
    </row>
    <row r="29" spans="1:30" ht="18" customHeight="1" x14ac:dyDescent="0.2">
      <c r="A29" s="51">
        <f>A28+Calculator!$O$31/200</f>
        <v>0.65</v>
      </c>
      <c r="B29" s="43">
        <v>89.546070152274382</v>
      </c>
      <c r="C29" s="48"/>
      <c r="D29" s="27"/>
      <c r="H29" s="3"/>
      <c r="I29" s="3"/>
      <c r="J29" s="3"/>
      <c r="S29" s="18"/>
      <c r="T29" s="15"/>
      <c r="U29" s="15"/>
      <c r="V29" s="3"/>
      <c r="X29" s="16"/>
      <c r="Y29" s="16"/>
      <c r="Z29" s="16"/>
      <c r="AA29" s="16"/>
      <c r="AB29" s="16"/>
      <c r="AC29" s="16"/>
      <c r="AD29" s="16"/>
    </row>
    <row r="30" spans="1:30" ht="18" customHeight="1" x14ac:dyDescent="0.2">
      <c r="A30" s="51">
        <f>A29+Calculator!$O$31/200</f>
        <v>0.70000000000000007</v>
      </c>
      <c r="B30" s="43">
        <v>89.654574616909798</v>
      </c>
      <c r="C30" s="48"/>
      <c r="D30" s="27"/>
      <c r="H30" s="3"/>
      <c r="I30" s="3"/>
      <c r="J30" s="3"/>
      <c r="S30" s="18"/>
      <c r="T30" s="15"/>
      <c r="U30" s="15"/>
      <c r="V30" s="3"/>
      <c r="X30" s="16"/>
      <c r="Y30" s="16"/>
      <c r="Z30" s="16"/>
      <c r="AA30" s="16"/>
      <c r="AB30" s="16"/>
      <c r="AC30" s="16"/>
      <c r="AD30" s="16"/>
    </row>
    <row r="31" spans="1:30" ht="18" customHeight="1" x14ac:dyDescent="0.2">
      <c r="A31" s="51">
        <f>A30+Calculator!$O$31/200</f>
        <v>0.75000000000000011</v>
      </c>
      <c r="B31" s="43">
        <v>89.753959869497379</v>
      </c>
      <c r="C31" s="48"/>
      <c r="D31" s="27"/>
      <c r="H31" s="3"/>
      <c r="I31" s="3"/>
      <c r="J31" s="3"/>
      <c r="S31" s="18"/>
      <c r="T31" s="15"/>
      <c r="U31" s="15"/>
      <c r="V31" s="3"/>
      <c r="X31" s="16"/>
      <c r="Y31" s="16"/>
      <c r="Z31" s="16"/>
      <c r="AA31" s="16"/>
      <c r="AB31" s="16"/>
      <c r="AC31" s="16"/>
      <c r="AD31" s="16"/>
    </row>
    <row r="32" spans="1:30" ht="18" customHeight="1" x14ac:dyDescent="0.2">
      <c r="A32" s="51">
        <f>A31+Calculator!$O$31/200</f>
        <v>0.80000000000000016</v>
      </c>
      <c r="B32" s="43">
        <v>89.845446029393742</v>
      </c>
      <c r="C32" s="48"/>
      <c r="D32" s="27"/>
      <c r="E32" s="122" t="s">
        <v>9</v>
      </c>
      <c r="F32" s="122"/>
      <c r="G32" s="122"/>
      <c r="H32" s="122"/>
      <c r="I32" s="122"/>
      <c r="J32" s="122"/>
      <c r="K32" s="122"/>
      <c r="L32" s="122"/>
      <c r="O32" s="122"/>
      <c r="P32" s="122"/>
      <c r="Q32" s="122"/>
      <c r="R32" s="122"/>
      <c r="S32" s="122"/>
      <c r="T32" s="122"/>
      <c r="U32" s="122"/>
      <c r="V32" s="122"/>
      <c r="X32" s="16"/>
      <c r="Y32" s="16"/>
      <c r="Z32" s="16"/>
      <c r="AA32" s="16"/>
      <c r="AB32" s="16"/>
      <c r="AC32" s="16"/>
      <c r="AD32" s="16"/>
    </row>
    <row r="33" spans="1:30" ht="18" customHeight="1" thickBot="1" x14ac:dyDescent="0.25">
      <c r="A33" s="51">
        <f>A32+Calculator!$O$31/200</f>
        <v>0.8500000000000002</v>
      </c>
      <c r="B33" s="43">
        <v>89.930056980409816</v>
      </c>
      <c r="C33" s="48"/>
      <c r="D33" s="27"/>
      <c r="H33" s="3"/>
      <c r="I33" s="3"/>
      <c r="J33" s="3"/>
      <c r="S33" s="18"/>
      <c r="T33" s="15"/>
      <c r="U33" s="15"/>
      <c r="V33" s="3"/>
      <c r="X33" s="16"/>
      <c r="Y33" s="16"/>
      <c r="Z33" s="16"/>
      <c r="AA33" s="16"/>
      <c r="AB33" s="16"/>
      <c r="AC33" s="16"/>
      <c r="AD33" s="16"/>
    </row>
    <row r="34" spans="1:30" ht="18" customHeight="1" x14ac:dyDescent="0.2">
      <c r="A34" s="51">
        <f>A33+Calculator!$O$31/200</f>
        <v>0.90000000000000024</v>
      </c>
      <c r="B34" s="43">
        <v>90.008655157262922</v>
      </c>
      <c r="C34" s="48"/>
      <c r="D34" s="27"/>
      <c r="E34" s="28"/>
      <c r="F34" s="29"/>
      <c r="G34" s="29"/>
      <c r="H34" s="30"/>
      <c r="I34" s="30"/>
      <c r="J34" s="30"/>
      <c r="K34" s="29"/>
      <c r="L34" s="31"/>
      <c r="M34" s="31"/>
      <c r="N34" s="31"/>
      <c r="O34" s="31"/>
      <c r="P34" s="31"/>
      <c r="Q34" s="31"/>
      <c r="R34" s="31"/>
      <c r="S34" s="32"/>
      <c r="T34" s="15"/>
      <c r="U34" s="15"/>
      <c r="V34" s="3"/>
      <c r="X34" s="16"/>
      <c r="Y34" s="16"/>
      <c r="Z34" s="16"/>
      <c r="AA34" s="16"/>
      <c r="AB34" s="16"/>
      <c r="AC34" s="16"/>
      <c r="AD34" s="16"/>
    </row>
    <row r="35" spans="1:30" ht="18" customHeight="1" x14ac:dyDescent="0.2">
      <c r="A35" s="51">
        <f>A34+Calculator!$O$31/200</f>
        <v>0.95000000000000029</v>
      </c>
      <c r="B35" s="43">
        <v>90.08196932573901</v>
      </c>
      <c r="C35" s="48"/>
      <c r="D35" s="27"/>
      <c r="E35" s="33"/>
      <c r="F35" s="11" t="s">
        <v>7</v>
      </c>
      <c r="G35" s="10"/>
      <c r="H35" s="12"/>
      <c r="I35" s="12"/>
      <c r="J35" s="12"/>
      <c r="K35" s="10"/>
      <c r="S35" s="34"/>
      <c r="T35" s="15"/>
      <c r="U35" s="15"/>
      <c r="V35" s="3"/>
      <c r="X35" s="16"/>
      <c r="Y35" s="16"/>
      <c r="Z35" s="16"/>
      <c r="AA35" s="16"/>
      <c r="AB35" s="16"/>
      <c r="AC35" s="16"/>
      <c r="AD35" s="16"/>
    </row>
    <row r="36" spans="1:30" ht="18" customHeight="1" x14ac:dyDescent="0.2">
      <c r="A36" s="51">
        <f>A35+Calculator!$O$31/200</f>
        <v>1.0000000000000002</v>
      </c>
      <c r="B36" s="43">
        <v>90.150617104495538</v>
      </c>
      <c r="C36" s="48"/>
      <c r="D36" s="27"/>
      <c r="E36" s="33"/>
      <c r="F36" s="124" t="s">
        <v>11</v>
      </c>
      <c r="G36" s="124"/>
      <c r="H36" s="124"/>
      <c r="I36" s="124"/>
      <c r="J36" s="124"/>
      <c r="K36" s="124"/>
      <c r="L36" s="124"/>
      <c r="M36" s="124"/>
      <c r="N36" s="124"/>
      <c r="O36" s="124"/>
      <c r="P36" s="124"/>
      <c r="Q36" s="124"/>
      <c r="R36" s="124"/>
      <c r="S36" s="34"/>
      <c r="T36" s="15"/>
      <c r="U36" s="15"/>
      <c r="V36" s="3"/>
      <c r="X36" s="16"/>
      <c r="Y36" s="16"/>
      <c r="Z36" s="16"/>
      <c r="AA36" s="16"/>
      <c r="AB36" s="16"/>
      <c r="AC36" s="16"/>
      <c r="AD36" s="16"/>
    </row>
    <row r="37" spans="1:30" ht="18" customHeight="1" x14ac:dyDescent="0.2">
      <c r="A37" s="51">
        <f>A36+Calculator!$O$31/200</f>
        <v>1.0500000000000003</v>
      </c>
      <c r="B37" s="43">
        <v>90.045446116556917</v>
      </c>
      <c r="C37" s="48"/>
      <c r="D37" s="27"/>
      <c r="E37" s="33"/>
      <c r="F37" s="123" t="s">
        <v>30</v>
      </c>
      <c r="G37" s="123"/>
      <c r="H37" s="123"/>
      <c r="I37" s="123"/>
      <c r="J37" s="123"/>
      <c r="K37" s="123"/>
      <c r="L37" s="123"/>
      <c r="M37" s="123"/>
      <c r="N37" s="123"/>
      <c r="O37" s="123"/>
      <c r="P37" s="123"/>
      <c r="Q37" s="123"/>
      <c r="R37" s="123"/>
      <c r="S37" s="34"/>
      <c r="T37" s="15"/>
      <c r="U37" s="15"/>
      <c r="V37" s="3"/>
      <c r="X37" s="16"/>
      <c r="Y37" s="16"/>
      <c r="Z37" s="16"/>
      <c r="AA37" s="16"/>
      <c r="AB37" s="16"/>
      <c r="AC37" s="16"/>
      <c r="AD37" s="16"/>
    </row>
    <row r="38" spans="1:30" ht="18" customHeight="1" x14ac:dyDescent="0.2">
      <c r="A38" s="51">
        <f>A37+Calculator!$O$31/200</f>
        <v>1.1000000000000003</v>
      </c>
      <c r="B38" s="43">
        <v>90.047025873841861</v>
      </c>
      <c r="C38" s="48"/>
      <c r="D38" s="27"/>
      <c r="E38" s="33"/>
      <c r="F38" s="123"/>
      <c r="G38" s="123"/>
      <c r="H38" s="123"/>
      <c r="I38" s="123"/>
      <c r="J38" s="123"/>
      <c r="K38" s="123"/>
      <c r="L38" s="123"/>
      <c r="M38" s="123"/>
      <c r="N38" s="123"/>
      <c r="O38" s="123"/>
      <c r="P38" s="123"/>
      <c r="Q38" s="123"/>
      <c r="R38" s="123"/>
      <c r="S38" s="34"/>
      <c r="T38" s="15"/>
      <c r="U38" s="15"/>
      <c r="V38" s="3"/>
      <c r="X38" s="16"/>
      <c r="Y38" s="16"/>
      <c r="Z38" s="16"/>
      <c r="AA38" s="16"/>
      <c r="AB38" s="16"/>
      <c r="AC38" s="16"/>
      <c r="AD38" s="16"/>
    </row>
    <row r="39" spans="1:30" ht="18" customHeight="1" x14ac:dyDescent="0.2">
      <c r="A39" s="51">
        <f>A38+Calculator!$O$31/200</f>
        <v>1.1500000000000004</v>
      </c>
      <c r="B39" s="43">
        <v>90.062314865089192</v>
      </c>
      <c r="C39" s="48"/>
      <c r="D39" s="27"/>
      <c r="E39" s="33"/>
      <c r="F39" s="121" t="s">
        <v>29</v>
      </c>
      <c r="G39" s="121"/>
      <c r="H39" s="121"/>
      <c r="I39" s="121"/>
      <c r="J39" s="121"/>
      <c r="K39" s="121"/>
      <c r="L39" s="121"/>
      <c r="M39" s="121"/>
      <c r="N39" s="121"/>
      <c r="O39" s="121"/>
      <c r="P39" s="121"/>
      <c r="Q39" s="121"/>
      <c r="R39" s="121"/>
      <c r="S39" s="34"/>
      <c r="T39" s="15"/>
      <c r="U39" s="15"/>
      <c r="V39" s="3"/>
    </row>
    <row r="40" spans="1:30" ht="18" customHeight="1" x14ac:dyDescent="0.2">
      <c r="A40" s="51">
        <f>A39+Calculator!$O$31/200</f>
        <v>1.2000000000000004</v>
      </c>
      <c r="B40" s="43">
        <v>90.083845238857123</v>
      </c>
      <c r="C40" s="48"/>
      <c r="D40" s="27"/>
      <c r="E40" s="33"/>
      <c r="G40" s="123" t="s">
        <v>12</v>
      </c>
      <c r="H40" s="123"/>
      <c r="I40" s="123"/>
      <c r="J40" s="123"/>
      <c r="K40" s="123"/>
      <c r="L40" s="123"/>
      <c r="M40" s="123"/>
      <c r="N40" s="123"/>
      <c r="O40" s="123"/>
      <c r="P40" s="123"/>
      <c r="Q40" s="123"/>
      <c r="R40" s="123"/>
      <c r="S40" s="34"/>
      <c r="T40" s="15"/>
      <c r="U40" s="15"/>
      <c r="V40" s="3"/>
    </row>
    <row r="41" spans="1:30" ht="18" customHeight="1" x14ac:dyDescent="0.2">
      <c r="A41" s="51">
        <f>A40+Calculator!$O$31/200</f>
        <v>1.2500000000000004</v>
      </c>
      <c r="B41" s="43">
        <v>90.108715742176429</v>
      </c>
      <c r="C41" s="48"/>
      <c r="D41" s="27"/>
      <c r="E41" s="33"/>
      <c r="G41" s="123"/>
      <c r="H41" s="123"/>
      <c r="I41" s="123"/>
      <c r="J41" s="123"/>
      <c r="K41" s="123"/>
      <c r="L41" s="123"/>
      <c r="M41" s="123"/>
      <c r="N41" s="123"/>
      <c r="O41" s="123"/>
      <c r="P41" s="123"/>
      <c r="Q41" s="123"/>
      <c r="R41" s="123"/>
      <c r="S41" s="34"/>
      <c r="T41" s="15"/>
      <c r="U41" s="15"/>
      <c r="V41" s="3"/>
    </row>
    <row r="42" spans="1:30" ht="18" customHeight="1" x14ac:dyDescent="0.2">
      <c r="A42" s="51">
        <f>A41+Calculator!$O$31/200</f>
        <v>1.3000000000000005</v>
      </c>
      <c r="B42" s="43">
        <v>90.135438427416616</v>
      </c>
      <c r="C42" s="48"/>
      <c r="D42" s="27"/>
      <c r="E42" s="33"/>
      <c r="G42" s="123"/>
      <c r="H42" s="123"/>
      <c r="I42" s="123"/>
      <c r="J42" s="123"/>
      <c r="K42" s="123"/>
      <c r="L42" s="123"/>
      <c r="M42" s="123"/>
      <c r="N42" s="123"/>
      <c r="O42" s="123"/>
      <c r="P42" s="123"/>
      <c r="Q42" s="123"/>
      <c r="R42" s="123"/>
      <c r="S42" s="34"/>
      <c r="T42" s="15"/>
      <c r="U42" s="15"/>
      <c r="V42" s="3"/>
    </row>
    <row r="43" spans="1:30" ht="18" customHeight="1" x14ac:dyDescent="0.2">
      <c r="A43" s="51">
        <f>A42+Calculator!$O$31/200</f>
        <v>1.3500000000000005</v>
      </c>
      <c r="B43" s="43">
        <v>90.163160869513305</v>
      </c>
      <c r="C43" s="48"/>
      <c r="D43" s="27"/>
      <c r="E43" s="33"/>
      <c r="G43" s="123" t="s">
        <v>28</v>
      </c>
      <c r="H43" s="123"/>
      <c r="I43" s="123"/>
      <c r="J43" s="123"/>
      <c r="K43" s="123"/>
      <c r="L43" s="123"/>
      <c r="M43" s="123"/>
      <c r="N43" s="123"/>
      <c r="O43" s="123"/>
      <c r="P43" s="123"/>
      <c r="Q43" s="123"/>
      <c r="R43" s="123"/>
      <c r="S43" s="34"/>
      <c r="T43" s="15"/>
      <c r="U43" s="15"/>
      <c r="V43" s="3"/>
    </row>
    <row r="44" spans="1:30" ht="18" customHeight="1" x14ac:dyDescent="0.2">
      <c r="A44" s="51">
        <f>A43+Calculator!$O$31/200</f>
        <v>1.4000000000000006</v>
      </c>
      <c r="B44" s="43">
        <v>90.191364446505744</v>
      </c>
      <c r="C44" s="48"/>
      <c r="D44" s="27"/>
      <c r="E44" s="33"/>
      <c r="F44" s="121" t="s">
        <v>8</v>
      </c>
      <c r="G44" s="121"/>
      <c r="H44" s="121"/>
      <c r="I44" s="121"/>
      <c r="J44" s="121"/>
      <c r="K44" s="121"/>
      <c r="L44" s="121"/>
      <c r="M44" s="121"/>
      <c r="N44" s="121"/>
      <c r="O44" s="121"/>
      <c r="P44" s="121"/>
      <c r="Q44" s="121"/>
      <c r="R44" s="121"/>
      <c r="S44" s="34"/>
      <c r="T44" s="15"/>
      <c r="U44" s="15"/>
      <c r="V44" s="3"/>
    </row>
    <row r="45" spans="1:30" ht="18" customHeight="1" x14ac:dyDescent="0.2">
      <c r="A45" s="51">
        <f>A44+Calculator!$O$31/200</f>
        <v>1.4500000000000006</v>
      </c>
      <c r="B45" s="43">
        <v>90.219717733115388</v>
      </c>
      <c r="C45" s="48"/>
      <c r="D45" s="27"/>
      <c r="E45" s="33"/>
      <c r="F45" s="10"/>
      <c r="G45" s="10"/>
      <c r="H45" s="10"/>
      <c r="I45" s="10"/>
      <c r="J45" s="10"/>
      <c r="K45" s="10"/>
      <c r="L45" s="10"/>
      <c r="M45" s="10"/>
      <c r="N45" s="10"/>
      <c r="O45" s="10"/>
      <c r="P45" s="10"/>
      <c r="Q45" s="10"/>
      <c r="R45" s="10"/>
      <c r="S45" s="35"/>
      <c r="U45" s="15"/>
      <c r="V45" s="3"/>
    </row>
    <row r="46" spans="1:30" ht="18" customHeight="1" x14ac:dyDescent="0.2">
      <c r="A46" s="51">
        <f>A45+Calculator!$O$31/200</f>
        <v>1.5000000000000007</v>
      </c>
      <c r="B46" s="43">
        <v>90.247999380881225</v>
      </c>
      <c r="C46" s="48"/>
      <c r="D46" s="27"/>
      <c r="E46" s="33"/>
      <c r="G46" s="10"/>
      <c r="H46" s="12"/>
      <c r="I46" s="12"/>
      <c r="J46" s="12"/>
      <c r="K46" s="10"/>
      <c r="S46" s="35"/>
    </row>
    <row r="47" spans="1:30" ht="18" customHeight="1" x14ac:dyDescent="0.2">
      <c r="A47" s="51">
        <f>A46+Calculator!$O$31/200</f>
        <v>1.5500000000000007</v>
      </c>
      <c r="B47" s="43">
        <v>90.276056034951537</v>
      </c>
      <c r="C47" s="48"/>
      <c r="D47" s="27"/>
      <c r="E47" s="33"/>
      <c r="F47" s="11" t="s">
        <v>6</v>
      </c>
      <c r="G47" s="10"/>
      <c r="H47" s="12"/>
      <c r="I47" s="12"/>
      <c r="J47" s="12"/>
      <c r="K47" s="10"/>
      <c r="S47" s="35"/>
    </row>
    <row r="48" spans="1:30" ht="18" customHeight="1" x14ac:dyDescent="0.2">
      <c r="A48" s="51">
        <f>A47+Calculator!$O$31/200</f>
        <v>1.6000000000000008</v>
      </c>
      <c r="B48" s="43">
        <v>90.303778610885018</v>
      </c>
      <c r="C48" s="48"/>
      <c r="D48" s="27"/>
      <c r="E48" s="33"/>
      <c r="F48" s="121" t="s">
        <v>19</v>
      </c>
      <c r="G48" s="121"/>
      <c r="H48" s="121"/>
      <c r="I48" s="121"/>
      <c r="J48" s="121"/>
      <c r="K48" s="121"/>
      <c r="L48" s="121"/>
      <c r="M48" s="121"/>
      <c r="N48" s="121"/>
      <c r="O48" s="121"/>
      <c r="P48" s="121"/>
      <c r="Q48" s="121"/>
      <c r="R48" s="121"/>
      <c r="S48" s="35"/>
    </row>
    <row r="49" spans="1:19" ht="18" customHeight="1" x14ac:dyDescent="0.2">
      <c r="A49" s="51">
        <f>A48+Calculator!$O$31/200</f>
        <v>1.6500000000000008</v>
      </c>
      <c r="B49" s="43">
        <v>90.331088386639138</v>
      </c>
      <c r="C49" s="48"/>
      <c r="D49" s="27"/>
      <c r="E49" s="33"/>
      <c r="F49" s="23" t="s">
        <v>20</v>
      </c>
      <c r="G49" s="23"/>
      <c r="H49" s="23"/>
      <c r="I49" s="23"/>
      <c r="J49" s="23"/>
      <c r="K49" s="23"/>
      <c r="L49" s="23"/>
      <c r="M49" s="23"/>
      <c r="N49" s="23"/>
      <c r="O49" s="23"/>
      <c r="P49" s="23"/>
      <c r="Q49" s="23"/>
      <c r="R49" s="23"/>
      <c r="S49" s="35"/>
    </row>
    <row r="50" spans="1:19" ht="18" customHeight="1" x14ac:dyDescent="0.2">
      <c r="A50" s="51">
        <f>A49+Calculator!$O$31/200</f>
        <v>1.7000000000000008</v>
      </c>
      <c r="B50" s="43">
        <v>90.357928450534203</v>
      </c>
      <c r="C50" s="48"/>
      <c r="D50" s="27"/>
      <c r="E50" s="33"/>
      <c r="F50" s="62"/>
      <c r="G50" s="62"/>
      <c r="H50" s="62"/>
      <c r="I50" s="62"/>
      <c r="J50" s="62"/>
      <c r="K50" s="62"/>
      <c r="L50" s="62"/>
      <c r="M50" s="62"/>
      <c r="N50" s="62"/>
      <c r="O50" s="62"/>
      <c r="P50" s="62"/>
      <c r="Q50" s="62"/>
      <c r="R50" s="62"/>
      <c r="S50" s="35"/>
    </row>
    <row r="51" spans="1:19" ht="18" customHeight="1" x14ac:dyDescent="0.2">
      <c r="A51" s="51">
        <f>A50+Calculator!$O$31/200</f>
        <v>1.7500000000000009</v>
      </c>
      <c r="B51" s="43">
        <v>90.384258152935828</v>
      </c>
      <c r="C51" s="48"/>
      <c r="D51" s="27"/>
      <c r="E51" s="33"/>
      <c r="F51" s="23"/>
      <c r="G51" s="23"/>
      <c r="H51" s="23"/>
      <c r="I51" s="23"/>
      <c r="J51" s="23"/>
      <c r="K51" s="23"/>
      <c r="L51" s="23"/>
      <c r="M51" s="23"/>
      <c r="N51" s="23"/>
      <c r="O51" s="23"/>
      <c r="P51" s="23"/>
      <c r="Q51" s="23"/>
      <c r="R51" s="23"/>
      <c r="S51" s="35"/>
    </row>
    <row r="52" spans="1:19" ht="18" customHeight="1" thickBot="1" x14ac:dyDescent="0.25">
      <c r="A52" s="51">
        <f>A51+Calculator!$O$31/200</f>
        <v>1.8000000000000009</v>
      </c>
      <c r="B52" s="43">
        <v>90.410049305457278</v>
      </c>
      <c r="C52" s="48"/>
      <c r="D52" s="27"/>
      <c r="E52" s="36"/>
      <c r="F52" s="37"/>
      <c r="G52" s="37"/>
      <c r="H52" s="38"/>
      <c r="I52" s="38"/>
      <c r="J52" s="38"/>
      <c r="K52" s="37"/>
      <c r="L52" s="39"/>
      <c r="M52" s="39"/>
      <c r="N52" s="39"/>
      <c r="O52" s="39"/>
      <c r="P52" s="39"/>
      <c r="Q52" s="39"/>
      <c r="R52" s="39"/>
      <c r="S52" s="40"/>
    </row>
    <row r="53" spans="1:19" ht="18" customHeight="1" x14ac:dyDescent="0.2">
      <c r="A53" s="51">
        <f>A52+Calculator!$O$31/200</f>
        <v>1.850000000000001</v>
      </c>
      <c r="B53" s="43">
        <v>90.435283444969173</v>
      </c>
      <c r="C53" s="48"/>
      <c r="D53" s="27"/>
      <c r="H53" s="3"/>
      <c r="I53" s="3"/>
      <c r="J53" s="3"/>
    </row>
    <row r="54" spans="1:19" ht="18" customHeight="1" x14ac:dyDescent="0.2">
      <c r="A54" s="51">
        <f>A53+Calculator!$O$31/200</f>
        <v>1.900000000000001</v>
      </c>
      <c r="B54" s="43">
        <v>90.459949781923513</v>
      </c>
      <c r="C54" s="48"/>
      <c r="D54" s="27"/>
      <c r="H54" s="3"/>
      <c r="I54" s="3"/>
      <c r="J54" s="3"/>
    </row>
    <row r="55" spans="1:19" ht="18" customHeight="1" x14ac:dyDescent="0.2">
      <c r="A55" s="51">
        <f>A54+Calculator!$O$31/200</f>
        <v>1.9500000000000011</v>
      </c>
      <c r="B55" s="43">
        <v>90.484043613466341</v>
      </c>
      <c r="C55" s="48"/>
      <c r="D55" s="27"/>
      <c r="H55" s="3"/>
      <c r="I55" s="3"/>
      <c r="J55" s="3"/>
    </row>
    <row r="56" spans="1:19" ht="18" customHeight="1" x14ac:dyDescent="0.2">
      <c r="A56" s="51">
        <f>A55+Calculator!$O$31/200</f>
        <v>2.0000000000000009</v>
      </c>
      <c r="B56" s="43">
        <v>90.507565068926368</v>
      </c>
      <c r="C56" s="48"/>
      <c r="D56" s="27"/>
      <c r="H56" s="3"/>
      <c r="I56" s="3"/>
      <c r="J56" s="3"/>
    </row>
    <row r="57" spans="1:19" ht="18" customHeight="1" x14ac:dyDescent="0.2">
      <c r="A57" s="51">
        <f>A56+Calculator!$O$31/200</f>
        <v>2.0500000000000007</v>
      </c>
      <c r="B57" s="43">
        <v>90.530518103522127</v>
      </c>
      <c r="C57" s="48"/>
      <c r="D57" s="27"/>
      <c r="H57" s="3"/>
      <c r="I57" s="3"/>
      <c r="J57" s="3"/>
    </row>
    <row r="58" spans="1:19" ht="18" customHeight="1" x14ac:dyDescent="0.2">
      <c r="A58" s="51">
        <f>A57+Calculator!$O$31/200</f>
        <v>2.1000000000000005</v>
      </c>
      <c r="B58" s="43">
        <v>90.552909683745369</v>
      </c>
      <c r="C58" s="48"/>
      <c r="D58" s="27"/>
      <c r="H58" s="3"/>
      <c r="I58" s="3"/>
      <c r="J58" s="3"/>
    </row>
    <row r="59" spans="1:19" ht="18" customHeight="1" x14ac:dyDescent="0.2">
      <c r="A59" s="51">
        <f>A58+Calculator!$O$31/200</f>
        <v>2.1500000000000004</v>
      </c>
      <c r="B59" s="43">
        <v>90.574749124365866</v>
      </c>
      <c r="C59" s="48"/>
      <c r="D59" s="27"/>
      <c r="H59" s="3"/>
      <c r="I59" s="3"/>
      <c r="J59" s="3"/>
    </row>
    <row r="60" spans="1:19" ht="18" customHeight="1" x14ac:dyDescent="0.2">
      <c r="A60" s="51">
        <f>A59+Calculator!$O$31/200</f>
        <v>2.2000000000000002</v>
      </c>
      <c r="B60" s="43">
        <v>90.596047547362218</v>
      </c>
      <c r="C60" s="48"/>
      <c r="D60" s="27"/>
      <c r="H60" s="3"/>
      <c r="I60" s="3"/>
      <c r="J60" s="3"/>
    </row>
    <row r="61" spans="1:19" ht="18" customHeight="1" x14ac:dyDescent="0.2">
      <c r="A61" s="51">
        <f>A60+Calculator!$O$31/200</f>
        <v>2.25</v>
      </c>
      <c r="B61" s="43">
        <v>90.616817439963242</v>
      </c>
      <c r="C61" s="48"/>
      <c r="D61" s="27"/>
      <c r="H61" s="3"/>
      <c r="I61" s="3"/>
      <c r="J61" s="3"/>
    </row>
    <row r="62" spans="1:19" ht="18" customHeight="1" x14ac:dyDescent="0.2">
      <c r="A62" s="51">
        <f>A61+Calculator!$O$31/200</f>
        <v>2.2999999999999998</v>
      </c>
      <c r="B62" s="43">
        <v>90.637072293806369</v>
      </c>
      <c r="C62" s="48"/>
      <c r="D62" s="27"/>
      <c r="H62" s="3"/>
      <c r="I62" s="3"/>
      <c r="J62" s="3"/>
    </row>
    <row r="63" spans="1:19" ht="18" customHeight="1" x14ac:dyDescent="0.2">
      <c r="A63" s="51">
        <f>A62+Calculator!$O$31/200</f>
        <v>2.3499999999999996</v>
      </c>
      <c r="B63" s="43">
        <v>90.656826310764828</v>
      </c>
      <c r="C63" s="48"/>
      <c r="D63" s="27"/>
      <c r="H63" s="3"/>
      <c r="I63" s="3"/>
      <c r="J63" s="3"/>
    </row>
    <row r="64" spans="1:19" ht="18" customHeight="1" x14ac:dyDescent="0.2">
      <c r="A64" s="51">
        <f>A63+Calculator!$O$31/200</f>
        <v>2.3999999999999995</v>
      </c>
      <c r="B64" s="43">
        <v>90.676094163700469</v>
      </c>
      <c r="C64" s="48"/>
      <c r="D64" s="27"/>
      <c r="H64" s="3"/>
      <c r="I64" s="3"/>
      <c r="J64" s="3"/>
    </row>
    <row r="65" spans="1:10" ht="18" customHeight="1" x14ac:dyDescent="0.2">
      <c r="A65" s="51">
        <f>A64+Calculator!$O$31/200</f>
        <v>2.4499999999999993</v>
      </c>
      <c r="B65" s="43">
        <v>90.694890802524611</v>
      </c>
      <c r="C65" s="48"/>
      <c r="D65" s="27"/>
      <c r="H65" s="3"/>
      <c r="I65" s="3"/>
      <c r="J65" s="3"/>
    </row>
    <row r="66" spans="1:10" ht="18" customHeight="1" x14ac:dyDescent="0.2">
      <c r="A66" s="51">
        <f>A65+Calculator!$O$31/200</f>
        <v>2.4999999999999991</v>
      </c>
      <c r="B66" s="43">
        <v>90.713231297649841</v>
      </c>
      <c r="C66" s="48"/>
      <c r="D66" s="27"/>
      <c r="H66" s="3"/>
      <c r="I66" s="3"/>
      <c r="J66" s="3"/>
    </row>
    <row r="67" spans="1:10" ht="18" customHeight="1" x14ac:dyDescent="0.2">
      <c r="A67" s="51">
        <f>A66+Calculator!$O$31/200</f>
        <v>2.5499999999999989</v>
      </c>
      <c r="B67" s="43">
        <v>90.731130714296881</v>
      </c>
      <c r="C67" s="48"/>
      <c r="D67" s="27"/>
    </row>
    <row r="68" spans="1:10" ht="18" customHeight="1" x14ac:dyDescent="0.2">
      <c r="A68" s="51">
        <f>A67+Calculator!$O$31/200</f>
        <v>2.5999999999999988</v>
      </c>
      <c r="B68" s="43">
        <v>90.748604012249913</v>
      </c>
      <c r="C68" s="48"/>
      <c r="D68" s="27"/>
    </row>
    <row r="69" spans="1:10" ht="18" customHeight="1" x14ac:dyDescent="0.2">
      <c r="A69" s="51">
        <f>A68+Calculator!$O$31/200</f>
        <v>2.6499999999999986</v>
      </c>
      <c r="B69" s="43">
        <v>90.765665966583768</v>
      </c>
      <c r="C69" s="48"/>
      <c r="D69" s="27"/>
    </row>
    <row r="70" spans="1:10" ht="18" customHeight="1" x14ac:dyDescent="0.2">
      <c r="A70" s="51">
        <f>A69+Calculator!$O$31/200</f>
        <v>2.6999999999999984</v>
      </c>
      <c r="B70" s="43">
        <v>90.782331105654265</v>
      </c>
      <c r="C70" s="48"/>
      <c r="D70" s="27"/>
    </row>
    <row r="71" spans="1:10" ht="18" customHeight="1" x14ac:dyDescent="0.2">
      <c r="A71" s="51">
        <f>A70+Calculator!$O$31/200</f>
        <v>2.7499999999999982</v>
      </c>
      <c r="B71" s="43">
        <v>90.798613663278516</v>
      </c>
      <c r="C71" s="48"/>
      <c r="D71" s="27"/>
    </row>
    <row r="72" spans="1:10" ht="18" customHeight="1" x14ac:dyDescent="0.2">
      <c r="A72" s="51">
        <f>A71+Calculator!$O$31/200</f>
        <v>2.799999999999998</v>
      </c>
      <c r="B72" s="43">
        <v>90.81452754255838</v>
      </c>
      <c r="C72" s="48"/>
      <c r="D72" s="27"/>
    </row>
    <row r="73" spans="1:10" ht="18" customHeight="1" x14ac:dyDescent="0.2">
      <c r="A73" s="51">
        <f>A72+Calculator!$O$31/200</f>
        <v>2.8499999999999979</v>
      </c>
      <c r="B73" s="43">
        <v>90.830086289237585</v>
      </c>
      <c r="C73" s="48"/>
      <c r="D73" s="27"/>
    </row>
    <row r="74" spans="1:10" ht="18" customHeight="1" x14ac:dyDescent="0.2">
      <c r="A74" s="51">
        <f>A73+Calculator!$O$31/200</f>
        <v>2.8999999999999977</v>
      </c>
      <c r="B74" s="43">
        <v>90.845303072844956</v>
      </c>
      <c r="C74" s="48"/>
      <c r="D74" s="27"/>
    </row>
    <row r="75" spans="1:10" ht="18" customHeight="1" x14ac:dyDescent="0.2">
      <c r="A75" s="51">
        <f>A74+Calculator!$O$31/200</f>
        <v>2.9499999999999975</v>
      </c>
      <c r="B75" s="43">
        <v>90.860190674177403</v>
      </c>
      <c r="C75" s="48"/>
      <c r="D75" s="27"/>
    </row>
    <row r="76" spans="1:10" ht="18" customHeight="1" x14ac:dyDescent="0.2">
      <c r="A76" s="51">
        <f>A75+Calculator!$O$31/200</f>
        <v>2.9999999999999973</v>
      </c>
      <c r="B76" s="43">
        <v>90.874761477925702</v>
      </c>
      <c r="C76" s="48"/>
      <c r="D76" s="27"/>
    </row>
    <row r="77" spans="1:10" ht="18" customHeight="1" x14ac:dyDescent="0.2">
      <c r="A77" s="51">
        <f>A76+Calculator!$O$31/200</f>
        <v>3.0499999999999972</v>
      </c>
      <c r="B77" s="43">
        <v>90.889027469453694</v>
      </c>
      <c r="C77" s="48"/>
      <c r="D77" s="27"/>
    </row>
    <row r="78" spans="1:10" ht="18" customHeight="1" x14ac:dyDescent="0.2">
      <c r="A78" s="51">
        <f>A77+Calculator!$O$31/200</f>
        <v>3.099999999999997</v>
      </c>
      <c r="B78" s="43">
        <v>90.903000234913208</v>
      </c>
      <c r="C78" s="48"/>
      <c r="D78" s="27"/>
    </row>
    <row r="79" spans="1:10" ht="18" customHeight="1" x14ac:dyDescent="0.2">
      <c r="A79" s="51">
        <f>A78+Calculator!$O$31/200</f>
        <v>3.1499999999999968</v>
      </c>
      <c r="B79" s="43">
        <v>90.916690964020106</v>
      </c>
      <c r="C79" s="48"/>
      <c r="D79" s="27"/>
    </row>
    <row r="80" spans="1:10" ht="18" customHeight="1" x14ac:dyDescent="0.2">
      <c r="A80" s="51">
        <f>A79+Calculator!$O$31/200</f>
        <v>3.1999999999999966</v>
      </c>
      <c r="B80" s="43">
        <v>90.930110454934962</v>
      </c>
      <c r="C80" s="48"/>
      <c r="D80" s="27"/>
    </row>
    <row r="81" spans="1:4" ht="18" customHeight="1" x14ac:dyDescent="0.2">
      <c r="A81" s="51">
        <f>A80+Calculator!$O$31/200</f>
        <v>3.2499999999999964</v>
      </c>
      <c r="B81" s="43">
        <v>90.943269120790376</v>
      </c>
      <c r="C81" s="48"/>
      <c r="D81" s="27"/>
    </row>
    <row r="82" spans="1:4" ht="18" customHeight="1" x14ac:dyDescent="0.2">
      <c r="A82" s="51">
        <f>A81+Calculator!$O$31/200</f>
        <v>3.2999999999999963</v>
      </c>
      <c r="B82" s="43">
        <v>90.956176997488285</v>
      </c>
      <c r="C82" s="48"/>
      <c r="D82" s="27"/>
    </row>
    <row r="83" spans="1:4" ht="18" customHeight="1" x14ac:dyDescent="0.2">
      <c r="A83" s="51">
        <f>A82+Calculator!$O$31/200</f>
        <v>3.3499999999999961</v>
      </c>
      <c r="B83" s="43">
        <v>90.968843752458298</v>
      </c>
      <c r="C83" s="48"/>
      <c r="D83" s="27"/>
    </row>
    <row r="84" spans="1:4" ht="18" customHeight="1" x14ac:dyDescent="0.2">
      <c r="A84" s="51">
        <f>A83+Calculator!$O$31/200</f>
        <v>3.3999999999999959</v>
      </c>
      <c r="B84" s="43">
        <v>90.981278694123915</v>
      </c>
      <c r="C84" s="48"/>
      <c r="D84" s="27"/>
    </row>
    <row r="85" spans="1:4" ht="18" customHeight="1" x14ac:dyDescent="0.2">
      <c r="A85" s="51">
        <f>A84+Calculator!$O$31/200</f>
        <v>3.4499999999999957</v>
      </c>
      <c r="B85" s="43">
        <v>90.993490781869994</v>
      </c>
      <c r="C85" s="48"/>
      <c r="D85" s="27"/>
    </row>
    <row r="86" spans="1:4" ht="18" customHeight="1" x14ac:dyDescent="0.2">
      <c r="A86" s="51">
        <f>A85+Calculator!$O$31/200</f>
        <v>3.4999999999999956</v>
      </c>
      <c r="B86" s="43">
        <v>91.005488636343046</v>
      </c>
      <c r="C86" s="48"/>
      <c r="D86" s="27"/>
    </row>
    <row r="87" spans="1:4" ht="18" customHeight="1" x14ac:dyDescent="0.2">
      <c r="A87" s="51">
        <f>A86+Calculator!$O$31/200</f>
        <v>3.5499999999999954</v>
      </c>
      <c r="B87" s="43">
        <v>91.017280549948026</v>
      </c>
      <c r="C87" s="48"/>
      <c r="D87" s="27"/>
    </row>
    <row r="88" spans="1:4" ht="18" customHeight="1" x14ac:dyDescent="0.2">
      <c r="A88" s="51">
        <f>A87+Calculator!$O$31/200</f>
        <v>3.5999999999999952</v>
      </c>
      <c r="B88" s="43">
        <v>91.028874497431218</v>
      </c>
      <c r="C88" s="48"/>
      <c r="D88" s="27"/>
    </row>
    <row r="89" spans="1:4" ht="18" customHeight="1" x14ac:dyDescent="0.2">
      <c r="A89" s="51">
        <f>A88+Calculator!$O$31/200</f>
        <v>3.649999999999995</v>
      </c>
      <c r="B89" s="43">
        <v>91.040278146460594</v>
      </c>
      <c r="C89" s="48"/>
      <c r="D89" s="27"/>
    </row>
    <row r="90" spans="1:4" ht="18" customHeight="1" x14ac:dyDescent="0.2">
      <c r="A90" s="51">
        <f>A89+Calculator!$O$31/200</f>
        <v>3.6999999999999948</v>
      </c>
      <c r="B90" s="43">
        <v>91.051498868133166</v>
      </c>
      <c r="C90" s="48"/>
      <c r="D90" s="27"/>
    </row>
    <row r="91" spans="1:4" ht="18" customHeight="1" x14ac:dyDescent="0.2">
      <c r="A91" s="51">
        <f>A90+Calculator!$O$31/200</f>
        <v>3.7499999999999947</v>
      </c>
      <c r="B91" s="43">
        <v>91.062543747353331</v>
      </c>
      <c r="C91" s="48"/>
      <c r="D91" s="27"/>
    </row>
    <row r="92" spans="1:4" ht="18" customHeight="1" x14ac:dyDescent="0.2">
      <c r="A92" s="51">
        <f>A91+Calculator!$O$31/200</f>
        <v>3.7999999999999945</v>
      </c>
      <c r="B92" s="43">
        <v>91.07341959303848</v>
      </c>
      <c r="C92" s="48"/>
      <c r="D92" s="27"/>
    </row>
    <row r="93" spans="1:4" ht="18" customHeight="1" x14ac:dyDescent="0.2">
      <c r="A93" s="51">
        <f>A92+Calculator!$O$31/200</f>
        <v>3.8499999999999943</v>
      </c>
      <c r="B93" s="43">
        <v>91.084132948118167</v>
      </c>
      <c r="C93" s="48"/>
      <c r="D93" s="27"/>
    </row>
    <row r="94" spans="1:4" ht="18" customHeight="1" x14ac:dyDescent="0.2">
      <c r="A94" s="51">
        <f>A93+Calculator!$O$31/200</f>
        <v>3.8999999999999941</v>
      </c>
      <c r="B94" s="43">
        <v>91.094690099301403</v>
      </c>
      <c r="C94" s="48"/>
      <c r="D94" s="27"/>
    </row>
    <row r="95" spans="1:4" ht="18" customHeight="1" x14ac:dyDescent="0.2">
      <c r="A95" s="51">
        <f>A94+Calculator!$O$31/200</f>
        <v>3.949999999999994</v>
      </c>
      <c r="B95" s="43">
        <v>91.105097086593005</v>
      </c>
      <c r="C95" s="48"/>
      <c r="D95" s="27"/>
    </row>
    <row r="96" spans="1:4" ht="18" customHeight="1" x14ac:dyDescent="0.2">
      <c r="A96" s="51">
        <f>A95+Calculator!$O$31/200</f>
        <v>3.9999999999999938</v>
      </c>
      <c r="B96" s="43">
        <v>91.115359712546095</v>
      </c>
      <c r="C96" s="48"/>
      <c r="D96" s="27"/>
    </row>
    <row r="97" spans="1:4" ht="18" customHeight="1" x14ac:dyDescent="0.2">
      <c r="A97" s="51">
        <f>A96+Calculator!$O$31/200</f>
        <v>4.0499999999999936</v>
      </c>
      <c r="B97" s="43">
        <v>91.125483551241402</v>
      </c>
      <c r="C97" s="48"/>
      <c r="D97" s="27"/>
    </row>
    <row r="98" spans="1:4" ht="18" customHeight="1" x14ac:dyDescent="0.2">
      <c r="A98" s="51">
        <f>A97+Calculator!$O$31/200</f>
        <v>4.0999999999999934</v>
      </c>
      <c r="B98" s="43">
        <v>91.135473956988591</v>
      </c>
      <c r="C98" s="48"/>
      <c r="D98" s="27"/>
    </row>
    <row r="99" spans="1:4" ht="18" customHeight="1" x14ac:dyDescent="0.2">
      <c r="A99" s="51">
        <f>A98+Calculator!$O$31/200</f>
        <v>4.1499999999999932</v>
      </c>
      <c r="B99" s="43">
        <v>91.145336072747057</v>
      </c>
      <c r="C99" s="48"/>
      <c r="D99" s="27"/>
    </row>
    <row r="100" spans="1:4" ht="18" customHeight="1" x14ac:dyDescent="0.2">
      <c r="A100" s="51">
        <f>A99+Calculator!$O$31/200</f>
        <v>4.1999999999999931</v>
      </c>
      <c r="B100" s="43">
        <v>91.155074838266231</v>
      </c>
      <c r="C100" s="48"/>
      <c r="D100" s="27"/>
    </row>
    <row r="101" spans="1:4" ht="18" customHeight="1" x14ac:dyDescent="0.2">
      <c r="A101" s="51">
        <f>A100+Calculator!$O$31/200</f>
        <v>4.2499999999999929</v>
      </c>
      <c r="B101" s="43">
        <v>91.164694997947507</v>
      </c>
      <c r="C101" s="48"/>
      <c r="D101" s="27"/>
    </row>
    <row r="102" spans="1:4" ht="18" customHeight="1" x14ac:dyDescent="0.2">
      <c r="A102" s="51">
        <f>A101+Calculator!$O$31/200</f>
        <v>4.2999999999999927</v>
      </c>
      <c r="B102" s="43">
        <v>91.174201108430964</v>
      </c>
      <c r="C102" s="48"/>
      <c r="D102" s="27"/>
    </row>
    <row r="103" spans="1:4" ht="18" customHeight="1" x14ac:dyDescent="0.2">
      <c r="A103" s="51">
        <f>A102+Calculator!$O$31/200</f>
        <v>4.3499999999999925</v>
      </c>
      <c r="B103" s="43">
        <v>91.183597545911724</v>
      </c>
      <c r="C103" s="48"/>
      <c r="D103" s="27"/>
    </row>
    <row r="104" spans="1:4" ht="18" customHeight="1" x14ac:dyDescent="0.2">
      <c r="A104" s="51">
        <f>A103+Calculator!$O$31/200</f>
        <v>4.3999999999999924</v>
      </c>
      <c r="B104" s="43">
        <v>91.192888513191065</v>
      </c>
      <c r="C104" s="48"/>
      <c r="D104" s="27"/>
    </row>
    <row r="105" spans="1:4" ht="18" customHeight="1" x14ac:dyDescent="0.2">
      <c r="A105" s="51">
        <f>A104+Calculator!$O$31/200</f>
        <v>4.4499999999999922</v>
      </c>
      <c r="B105" s="43">
        <v>91.202078046468841</v>
      </c>
      <c r="C105" s="48"/>
      <c r="D105" s="27"/>
    </row>
    <row r="106" spans="1:4" ht="18" customHeight="1" x14ac:dyDescent="0.2">
      <c r="A106" s="51">
        <f>A105+Calculator!$O$31/200</f>
        <v>4.499999999999992</v>
      </c>
      <c r="B106" s="43">
        <v>91.211170021883447</v>
      </c>
      <c r="C106" s="48"/>
      <c r="D106" s="27"/>
    </row>
    <row r="107" spans="1:4" ht="18" customHeight="1" x14ac:dyDescent="0.2">
      <c r="A107" s="51">
        <f>A106+Calculator!$O$31/200</f>
        <v>4.5499999999999918</v>
      </c>
      <c r="B107" s="43">
        <v>91.220168161806669</v>
      </c>
      <c r="C107" s="48"/>
      <c r="D107" s="27"/>
    </row>
    <row r="108" spans="1:4" ht="18" customHeight="1" x14ac:dyDescent="0.2">
      <c r="A108" s="51">
        <f>A107+Calculator!$O$31/200</f>
        <v>4.5999999999999917</v>
      </c>
      <c r="B108" s="43">
        <v>91.229076040900381</v>
      </c>
      <c r="C108" s="48"/>
      <c r="D108" s="27"/>
    </row>
    <row r="109" spans="1:4" ht="18" customHeight="1" x14ac:dyDescent="0.2">
      <c r="A109" s="51">
        <f>A108+Calculator!$O$31/200</f>
        <v>4.6499999999999915</v>
      </c>
      <c r="B109" s="43">
        <v>91.237897091942742</v>
      </c>
      <c r="C109" s="48"/>
      <c r="D109" s="27"/>
    </row>
    <row r="110" spans="1:4" ht="18" customHeight="1" x14ac:dyDescent="0.2">
      <c r="A110" s="51">
        <f>A109+Calculator!$O$31/200</f>
        <v>4.6999999999999913</v>
      </c>
      <c r="B110" s="43">
        <v>91.246634611430949</v>
      </c>
      <c r="C110" s="48"/>
      <c r="D110" s="27"/>
    </row>
    <row r="111" spans="1:4" ht="18" customHeight="1" x14ac:dyDescent="0.2">
      <c r="A111" s="51">
        <f>A110+Calculator!$O$31/200</f>
        <v>4.7499999999999911</v>
      </c>
      <c r="B111" s="43">
        <v>91.255291764968391</v>
      </c>
      <c r="C111" s="48"/>
      <c r="D111" s="27"/>
    </row>
    <row r="112" spans="1:4" ht="18" customHeight="1" x14ac:dyDescent="0.2">
      <c r="A112" s="51">
        <f>A111+Calculator!$O$31/200</f>
        <v>4.7999999999999909</v>
      </c>
      <c r="B112" s="43">
        <v>91.26387159244328</v>
      </c>
      <c r="C112" s="48"/>
      <c r="D112" s="27"/>
    </row>
    <row r="113" spans="1:4" ht="18" customHeight="1" x14ac:dyDescent="0.2">
      <c r="A113" s="51">
        <f>A112+Calculator!$O$31/200</f>
        <v>4.8499999999999908</v>
      </c>
      <c r="B113" s="43">
        <v>91.272377013006263</v>
      </c>
      <c r="C113" s="48"/>
      <c r="D113" s="27"/>
    </row>
    <row r="114" spans="1:4" ht="18" customHeight="1" x14ac:dyDescent="0.2">
      <c r="A114" s="51">
        <f>A113+Calculator!$O$31/200</f>
        <v>4.8999999999999906</v>
      </c>
      <c r="B114" s="43">
        <v>91.280810829853891</v>
      </c>
      <c r="C114" s="48"/>
      <c r="D114" s="27"/>
    </row>
    <row r="115" spans="1:4" ht="18" customHeight="1" x14ac:dyDescent="0.2">
      <c r="A115" s="51">
        <f>A114+Calculator!$O$31/200</f>
        <v>4.9499999999999904</v>
      </c>
      <c r="B115" s="43">
        <v>91.289175734825406</v>
      </c>
      <c r="C115" s="48"/>
      <c r="D115" s="27"/>
    </row>
    <row r="116" spans="1:4" ht="18" customHeight="1" x14ac:dyDescent="0.2">
      <c r="A116" s="51">
        <f>A115+Calculator!$O$31/200</f>
        <v>4.9999999999999902</v>
      </c>
      <c r="B116" s="43">
        <v>91.29747431281929</v>
      </c>
      <c r="C116" s="48"/>
      <c r="D116" s="27"/>
    </row>
    <row r="117" spans="1:4" ht="18" customHeight="1" x14ac:dyDescent="0.2">
      <c r="A117" s="51">
        <f>A116+Calculator!$O$31/200</f>
        <v>5.0499999999999901</v>
      </c>
      <c r="B117" s="43">
        <v>91.305709046036512</v>
      </c>
      <c r="C117" s="48"/>
      <c r="D117" s="27"/>
    </row>
    <row r="118" spans="1:4" ht="18" customHeight="1" x14ac:dyDescent="0.2">
      <c r="A118" s="51">
        <f>A117+Calculator!$O$31/200</f>
        <v>5.0999999999999899</v>
      </c>
      <c r="B118" s="43">
        <v>91.313882318056855</v>
      </c>
      <c r="C118" s="48"/>
      <c r="D118" s="27"/>
    </row>
    <row r="119" spans="1:4" ht="18" customHeight="1" x14ac:dyDescent="0.2">
      <c r="A119" s="51">
        <f>A118+Calculator!$O$31/200</f>
        <v>5.1499999999999897</v>
      </c>
      <c r="B119" s="43">
        <v>91.321996417754789</v>
      </c>
      <c r="C119" s="48"/>
      <c r="D119" s="27"/>
    </row>
    <row r="120" spans="1:4" ht="18" customHeight="1" x14ac:dyDescent="0.2">
      <c r="A120" s="51">
        <f>A119+Calculator!$O$31/200</f>
        <v>5.1999999999999895</v>
      </c>
      <c r="B120" s="43">
        <v>91.330053543060728</v>
      </c>
      <c r="C120" s="48"/>
      <c r="D120" s="27"/>
    </row>
    <row r="121" spans="1:4" ht="18" customHeight="1" x14ac:dyDescent="0.2">
      <c r="A121" s="51">
        <f>A120+Calculator!$O$31/200</f>
        <v>5.2499999999999893</v>
      </c>
      <c r="B121" s="43">
        <v>91.338055804573926</v>
      </c>
      <c r="C121" s="48"/>
      <c r="D121" s="27"/>
    </row>
    <row r="122" spans="1:4" ht="18" customHeight="1" x14ac:dyDescent="0.2">
      <c r="A122" s="51">
        <f>A121+Calculator!$O$31/200</f>
        <v>5.2999999999999892</v>
      </c>
      <c r="B122" s="43">
        <v>91.346005229032386</v>
      </c>
      <c r="C122" s="48"/>
      <c r="D122" s="27"/>
    </row>
    <row r="123" spans="1:4" ht="18" customHeight="1" x14ac:dyDescent="0.2">
      <c r="A123" s="51">
        <f>A122+Calculator!$O$31/200</f>
        <v>5.349999999999989</v>
      </c>
      <c r="B123" s="43">
        <v>91.353903762645686</v>
      </c>
      <c r="C123" s="48"/>
      <c r="D123" s="27"/>
    </row>
    <row r="124" spans="1:4" ht="18" customHeight="1" x14ac:dyDescent="0.2">
      <c r="A124" s="51">
        <f>A123+Calculator!$O$31/200</f>
        <v>5.3999999999999888</v>
      </c>
      <c r="B124" s="43">
        <v>91.361753274295666</v>
      </c>
      <c r="C124" s="48"/>
      <c r="D124" s="27"/>
    </row>
    <row r="125" spans="1:4" ht="18" customHeight="1" x14ac:dyDescent="0.2">
      <c r="A125" s="51">
        <f>A124+Calculator!$O$31/200</f>
        <v>5.4499999999999886</v>
      </c>
      <c r="B125" s="43">
        <v>91.369555558610386</v>
      </c>
      <c r="C125" s="48"/>
      <c r="D125" s="27"/>
    </row>
    <row r="126" spans="1:4" ht="18" customHeight="1" x14ac:dyDescent="0.2">
      <c r="A126" s="51">
        <f>A125+Calculator!$O$31/200</f>
        <v>5.4999999999999885</v>
      </c>
      <c r="B126" s="43">
        <v>91.377312338916241</v>
      </c>
      <c r="C126" s="48"/>
      <c r="D126" s="27"/>
    </row>
    <row r="127" spans="1:4" ht="18" customHeight="1" x14ac:dyDescent="0.2">
      <c r="A127" s="51">
        <f>A126+Calculator!$O$31/200</f>
        <v>5.5499999999999883</v>
      </c>
      <c r="B127" s="43">
        <v>91.385025270072987</v>
      </c>
      <c r="C127" s="48"/>
      <c r="D127" s="27"/>
    </row>
    <row r="128" spans="1:4" ht="18" customHeight="1" x14ac:dyDescent="0.2">
      <c r="A128" s="51">
        <f>A127+Calculator!$O$31/200</f>
        <v>5.5999999999999881</v>
      </c>
      <c r="B128" s="43">
        <v>91.392695941196166</v>
      </c>
      <c r="C128" s="48"/>
      <c r="D128" s="27"/>
    </row>
    <row r="129" spans="1:4" ht="18" customHeight="1" x14ac:dyDescent="0.2">
      <c r="A129" s="51">
        <f>A128+Calculator!$O$31/200</f>
        <v>5.6499999999999879</v>
      </c>
      <c r="B129" s="43">
        <v>91.400325878271701</v>
      </c>
      <c r="C129" s="48"/>
      <c r="D129" s="27"/>
    </row>
    <row r="130" spans="1:4" ht="18" customHeight="1" x14ac:dyDescent="0.2">
      <c r="A130" s="51">
        <f>A129+Calculator!$O$31/200</f>
        <v>5.6999999999999877</v>
      </c>
      <c r="B130" s="43">
        <v>91.407916546666428</v>
      </c>
      <c r="C130" s="48"/>
      <c r="D130" s="27"/>
    </row>
    <row r="131" spans="1:4" ht="18" customHeight="1" x14ac:dyDescent="0.2">
      <c r="A131" s="51">
        <f>A130+Calculator!$O$31/200</f>
        <v>5.7499999999999876</v>
      </c>
      <c r="B131" s="43">
        <v>91.415469353539081</v>
      </c>
      <c r="C131" s="48"/>
      <c r="D131" s="27"/>
    </row>
    <row r="132" spans="1:4" ht="18" customHeight="1" x14ac:dyDescent="0.2">
      <c r="A132" s="51">
        <f>A131+Calculator!$O$31/200</f>
        <v>5.7999999999999874</v>
      </c>
      <c r="B132" s="43">
        <v>91.422985650155411</v>
      </c>
      <c r="C132" s="48"/>
      <c r="D132" s="27"/>
    </row>
    <row r="133" spans="1:4" ht="18" customHeight="1" x14ac:dyDescent="0.2">
      <c r="A133" s="51">
        <f>A132+Calculator!$O$31/200</f>
        <v>5.8499999999999872</v>
      </c>
      <c r="B133" s="43">
        <v>91.430466734111391</v>
      </c>
      <c r="C133" s="48"/>
      <c r="D133" s="27"/>
    </row>
    <row r="134" spans="1:4" ht="18" customHeight="1" x14ac:dyDescent="0.2">
      <c r="A134" s="51">
        <f>A133+Calculator!$O$31/200</f>
        <v>5.899999999999987</v>
      </c>
      <c r="B134" s="43">
        <v>91.437913851468039</v>
      </c>
      <c r="C134" s="48"/>
      <c r="D134" s="27"/>
    </row>
    <row r="135" spans="1:4" ht="18" customHeight="1" x14ac:dyDescent="0.2">
      <c r="A135" s="51">
        <f>A134+Calculator!$O$31/200</f>
        <v>5.9499999999999869</v>
      </c>
      <c r="B135" s="43">
        <v>91.44532819880132</v>
      </c>
      <c r="C135" s="48"/>
      <c r="D135" s="27"/>
    </row>
    <row r="136" spans="1:4" ht="18" customHeight="1" x14ac:dyDescent="0.2">
      <c r="A136" s="51">
        <f>A135+Calculator!$O$31/200</f>
        <v>5.9999999999999867</v>
      </c>
      <c r="B136" s="43">
        <v>91.452710925170692</v>
      </c>
      <c r="C136" s="48"/>
      <c r="D136" s="27"/>
    </row>
    <row r="137" spans="1:4" ht="18" customHeight="1" x14ac:dyDescent="0.2">
      <c r="A137" s="51">
        <f>A136+Calculator!$O$31/200</f>
        <v>6.0499999999999865</v>
      </c>
      <c r="B137" s="43">
        <v>91.460063134009232</v>
      </c>
      <c r="C137" s="48"/>
      <c r="D137" s="27"/>
    </row>
    <row r="138" spans="1:4" ht="18" customHeight="1" x14ac:dyDescent="0.2">
      <c r="A138" s="51">
        <f>A137+Calculator!$O$31/200</f>
        <v>6.0999999999999863</v>
      </c>
      <c r="B138" s="43">
        <v>91.467385884938764</v>
      </c>
      <c r="C138" s="48"/>
      <c r="D138" s="27"/>
    </row>
    <row r="139" spans="1:4" ht="18" customHeight="1" x14ac:dyDescent="0.2">
      <c r="A139" s="51">
        <f>A138+Calculator!$O$31/200</f>
        <v>6.1499999999999861</v>
      </c>
      <c r="B139" s="43">
        <v>91.474680195512718</v>
      </c>
      <c r="C139" s="48"/>
      <c r="D139" s="27"/>
    </row>
    <row r="140" spans="1:4" ht="18" customHeight="1" x14ac:dyDescent="0.2">
      <c r="A140" s="51">
        <f>A139+Calculator!$O$31/200</f>
        <v>6.199999999999986</v>
      </c>
      <c r="B140" s="43">
        <v>91.481947042889686</v>
      </c>
      <c r="C140" s="48"/>
      <c r="D140" s="27"/>
    </row>
    <row r="141" spans="1:4" ht="18" customHeight="1" x14ac:dyDescent="0.2">
      <c r="A141" s="51">
        <f>A140+Calculator!$O$31/200</f>
        <v>6.2499999999999858</v>
      </c>
      <c r="B141" s="43">
        <v>91.489187365440429</v>
      </c>
      <c r="C141" s="48"/>
      <c r="D141" s="27"/>
    </row>
    <row r="142" spans="1:4" ht="18" customHeight="1" x14ac:dyDescent="0.2">
      <c r="A142" s="51">
        <f>A141+Calculator!$O$31/200</f>
        <v>6.2999999999999856</v>
      </c>
      <c r="B142" s="43">
        <v>91.496402064290976</v>
      </c>
      <c r="C142" s="48"/>
      <c r="D142" s="27"/>
    </row>
    <row r="143" spans="1:4" ht="18" customHeight="1" x14ac:dyDescent="0.2">
      <c r="A143" s="51">
        <f>A142+Calculator!$O$31/200</f>
        <v>6.3499999999999854</v>
      </c>
      <c r="B143" s="43">
        <v>91.503592004804375</v>
      </c>
      <c r="C143" s="48"/>
      <c r="D143" s="27"/>
    </row>
    <row r="144" spans="1:4" ht="18" customHeight="1" x14ac:dyDescent="0.2">
      <c r="A144" s="51">
        <f>A143+Calculator!$O$31/200</f>
        <v>6.3999999999999853</v>
      </c>
      <c r="B144" s="43">
        <v>91.510758018003443</v>
      </c>
      <c r="C144" s="48"/>
      <c r="D144" s="27"/>
    </row>
    <row r="145" spans="1:4" ht="18" customHeight="1" x14ac:dyDescent="0.2">
      <c r="A145" s="51">
        <f>A144+Calculator!$O$31/200</f>
        <v>6.4499999999999851</v>
      </c>
      <c r="B145" s="43">
        <v>91.517900901936969</v>
      </c>
      <c r="C145" s="48"/>
      <c r="D145" s="27"/>
    </row>
    <row r="146" spans="1:4" ht="18" customHeight="1" x14ac:dyDescent="0.2">
      <c r="A146" s="51">
        <f>A145+Calculator!$O$31/200</f>
        <v>6.4999999999999849</v>
      </c>
      <c r="B146" s="43">
        <v>91.525021422991571</v>
      </c>
      <c r="C146" s="48"/>
      <c r="D146" s="27"/>
    </row>
    <row r="147" spans="1:4" ht="18" customHeight="1" x14ac:dyDescent="0.2">
      <c r="A147" s="51">
        <f>A146+Calculator!$O$31/200</f>
        <v>6.5499999999999847</v>
      </c>
      <c r="B147" s="43">
        <v>91.532120317151325</v>
      </c>
      <c r="C147" s="48"/>
      <c r="D147" s="27"/>
    </row>
    <row r="148" spans="1:4" ht="18" customHeight="1" x14ac:dyDescent="0.2">
      <c r="A148" s="51">
        <f>A147+Calculator!$O$31/200</f>
        <v>6.5999999999999845</v>
      </c>
      <c r="B148" s="43">
        <v>91.539198291207327</v>
      </c>
      <c r="C148" s="48"/>
      <c r="D148" s="27"/>
    </row>
    <row r="149" spans="1:4" ht="18" customHeight="1" x14ac:dyDescent="0.2">
      <c r="A149" s="51">
        <f>A148+Calculator!$O$31/200</f>
        <v>6.6499999999999844</v>
      </c>
      <c r="B149" s="43">
        <v>91.546256023919156</v>
      </c>
      <c r="C149" s="48"/>
      <c r="D149" s="27"/>
    </row>
    <row r="150" spans="1:4" ht="18" customHeight="1" x14ac:dyDescent="0.2">
      <c r="A150" s="51">
        <f>A149+Calculator!$O$31/200</f>
        <v>6.6999999999999842</v>
      </c>
      <c r="B150" s="43">
        <v>91.553294167130062</v>
      </c>
      <c r="C150" s="48"/>
      <c r="D150" s="27"/>
    </row>
    <row r="151" spans="1:4" ht="18" customHeight="1" x14ac:dyDescent="0.2">
      <c r="A151" s="51">
        <f>A150+Calculator!$O$31/200</f>
        <v>6.749999999999984</v>
      </c>
      <c r="B151" s="43">
        <v>91.560313346837845</v>
      </c>
      <c r="C151" s="48"/>
      <c r="D151" s="27"/>
    </row>
    <row r="152" spans="1:4" ht="18" customHeight="1" x14ac:dyDescent="0.2">
      <c r="A152" s="51">
        <f>A151+Calculator!$O$31/200</f>
        <v>6.7999999999999838</v>
      </c>
      <c r="B152" s="43">
        <v>91.567314164223092</v>
      </c>
      <c r="C152" s="48"/>
      <c r="D152" s="27"/>
    </row>
    <row r="153" spans="1:4" ht="18" customHeight="1" x14ac:dyDescent="0.2">
      <c r="A153" s="51">
        <f>A152+Calculator!$O$31/200</f>
        <v>6.8499999999999837</v>
      </c>
      <c r="B153" s="43">
        <v>91.574297196636564</v>
      </c>
      <c r="C153" s="48"/>
      <c r="D153" s="27"/>
    </row>
    <row r="154" spans="1:4" ht="18" customHeight="1" x14ac:dyDescent="0.2">
      <c r="A154" s="51">
        <f>A153+Calculator!$O$31/200</f>
        <v>6.8999999999999835</v>
      </c>
      <c r="B154" s="43">
        <v>91.581262998547246</v>
      </c>
      <c r="C154" s="48"/>
      <c r="D154" s="27"/>
    </row>
    <row r="155" spans="1:4" ht="18" customHeight="1" x14ac:dyDescent="0.2">
      <c r="A155" s="51">
        <f>A154+Calculator!$O$31/200</f>
        <v>6.9499999999999833</v>
      </c>
      <c r="B155" s="43">
        <v>91.588212102452673</v>
      </c>
      <c r="C155" s="48"/>
      <c r="D155" s="27"/>
    </row>
    <row r="156" spans="1:4" ht="18" customHeight="1" x14ac:dyDescent="0.2">
      <c r="A156" s="51">
        <f>A155+Calculator!$O$31/200</f>
        <v>6.9999999999999831</v>
      </c>
      <c r="B156" s="43">
        <v>91.59514501975309</v>
      </c>
      <c r="C156" s="48"/>
      <c r="D156" s="27"/>
    </row>
    <row r="157" spans="1:4" ht="18" customHeight="1" x14ac:dyDescent="0.2">
      <c r="A157" s="51">
        <f>A156+Calculator!$O$31/200</f>
        <v>7.0499999999999829</v>
      </c>
      <c r="B157" s="43">
        <v>91.602062241590843</v>
      </c>
      <c r="C157" s="48"/>
      <c r="D157" s="27"/>
    </row>
    <row r="158" spans="1:4" ht="18" customHeight="1" x14ac:dyDescent="0.2">
      <c r="A158" s="51">
        <f>A157+Calculator!$O$31/200</f>
        <v>7.0999999999999828</v>
      </c>
      <c r="B158" s="43">
        <v>91.608964239656231</v>
      </c>
      <c r="C158" s="48"/>
      <c r="D158" s="27"/>
    </row>
    <row r="159" spans="1:4" ht="18" customHeight="1" x14ac:dyDescent="0.2">
      <c r="A159" s="51">
        <f>A158+Calculator!$O$31/200</f>
        <v>7.1499999999999826</v>
      </c>
      <c r="B159" s="43">
        <v>91.615851466961516</v>
      </c>
      <c r="C159" s="48"/>
      <c r="D159" s="27"/>
    </row>
    <row r="160" spans="1:4" ht="18" customHeight="1" x14ac:dyDescent="0.2">
      <c r="A160" s="51">
        <f>A159+Calculator!$O$31/200</f>
        <v>7.1999999999999824</v>
      </c>
      <c r="B160" s="43">
        <v>91.622724358583952</v>
      </c>
      <c r="C160" s="48"/>
      <c r="D160" s="27"/>
    </row>
    <row r="161" spans="1:4" ht="18" customHeight="1" x14ac:dyDescent="0.2">
      <c r="A161" s="51">
        <f>A160+Calculator!$O$31/200</f>
        <v>7.2499999999999822</v>
      </c>
      <c r="B161" s="43">
        <v>91.629583332379354</v>
      </c>
      <c r="C161" s="48"/>
      <c r="D161" s="27"/>
    </row>
    <row r="162" spans="1:4" ht="18" customHeight="1" x14ac:dyDescent="0.2">
      <c r="A162" s="51">
        <f>A161+Calculator!$O$31/200</f>
        <v>7.2999999999999821</v>
      </c>
      <c r="B162" s="43">
        <v>91.636428789667249</v>
      </c>
      <c r="C162" s="48"/>
      <c r="D162" s="27"/>
    </row>
    <row r="163" spans="1:4" ht="18" customHeight="1" x14ac:dyDescent="0.2">
      <c r="A163" s="51">
        <f>A162+Calculator!$O$31/200</f>
        <v>7.3499999999999819</v>
      </c>
      <c r="B163" s="43">
        <v>91.643261115888748</v>
      </c>
      <c r="C163" s="48"/>
      <c r="D163" s="27"/>
    </row>
    <row r="164" spans="1:4" ht="18" customHeight="1" x14ac:dyDescent="0.2">
      <c r="A164" s="51">
        <f>A163+Calculator!$O$31/200</f>
        <v>7.3999999999999817</v>
      </c>
      <c r="B164" s="43">
        <v>91.650080681238293</v>
      </c>
      <c r="C164" s="48"/>
      <c r="D164" s="27"/>
    </row>
    <row r="165" spans="1:4" ht="18" customHeight="1" x14ac:dyDescent="0.2">
      <c r="A165" s="51">
        <f>A164+Calculator!$O$31/200</f>
        <v>7.4499999999999815</v>
      </c>
      <c r="B165" s="43">
        <v>91.656887841270205</v>
      </c>
      <c r="C165" s="48"/>
      <c r="D165" s="27"/>
    </row>
    <row r="166" spans="1:4" ht="18" customHeight="1" x14ac:dyDescent="0.2">
      <c r="A166" s="51">
        <f>A165+Calculator!$O$31/200</f>
        <v>7.4999999999999813</v>
      </c>
      <c r="B166" s="43">
        <v>91.663682937481127</v>
      </c>
      <c r="C166" s="48"/>
      <c r="D166" s="27"/>
    </row>
    <row r="167" spans="1:4" ht="18" customHeight="1" x14ac:dyDescent="0.2">
      <c r="A167" s="51">
        <f>A166+Calculator!$O$31/200</f>
        <v>7.5499999999999812</v>
      </c>
      <c r="B167" s="43">
        <v>91.670466297869353</v>
      </c>
      <c r="C167" s="48"/>
      <c r="D167" s="27"/>
    </row>
    <row r="168" spans="1:4" ht="18" customHeight="1" x14ac:dyDescent="0.2">
      <c r="A168" s="51">
        <f>A167+Calculator!$O$31/200</f>
        <v>7.599999999999981</v>
      </c>
      <c r="B168" s="43">
        <v>91.677238237471798</v>
      </c>
      <c r="C168" s="48"/>
      <c r="D168" s="27"/>
    </row>
    <row r="169" spans="1:4" ht="18" customHeight="1" x14ac:dyDescent="0.2">
      <c r="A169" s="51">
        <f>A168+Calculator!$O$31/200</f>
        <v>7.6499999999999808</v>
      </c>
      <c r="B169" s="43">
        <v>91.68399905887965</v>
      </c>
      <c r="C169" s="48"/>
      <c r="D169" s="27"/>
    </row>
    <row r="170" spans="1:4" ht="18" customHeight="1" x14ac:dyDescent="0.2">
      <c r="A170" s="51">
        <f>A169+Calculator!$O$31/200</f>
        <v>7.6999999999999806</v>
      </c>
      <c r="B170" s="43">
        <v>91.690749052733523</v>
      </c>
      <c r="C170" s="48"/>
      <c r="D170" s="27"/>
    </row>
    <row r="171" spans="1:4" ht="18" customHeight="1" x14ac:dyDescent="0.2">
      <c r="A171" s="51">
        <f>A170+Calculator!$O$31/200</f>
        <v>7.7499999999999805</v>
      </c>
      <c r="B171" s="43">
        <v>91.697488498198936</v>
      </c>
      <c r="C171" s="48"/>
      <c r="D171" s="27"/>
    </row>
    <row r="172" spans="1:4" ht="18" customHeight="1" x14ac:dyDescent="0.2">
      <c r="A172" s="51">
        <f>A171+Calculator!$O$31/200</f>
        <v>7.7999999999999803</v>
      </c>
      <c r="B172" s="43">
        <v>91.704217663422753</v>
      </c>
      <c r="C172" s="48"/>
      <c r="D172" s="27"/>
    </row>
    <row r="173" spans="1:4" ht="18" customHeight="1" x14ac:dyDescent="0.2">
      <c r="A173" s="51">
        <f>A172+Calculator!$O$31/200</f>
        <v>7.8499999999999801</v>
      </c>
      <c r="B173" s="43">
        <v>91.710936805971613</v>
      </c>
      <c r="C173" s="48"/>
      <c r="D173" s="27"/>
    </row>
    <row r="174" spans="1:4" ht="18" customHeight="1" x14ac:dyDescent="0.2">
      <c r="A174" s="51">
        <f>A173+Calculator!$O$31/200</f>
        <v>7.8999999999999799</v>
      </c>
      <c r="B174" s="43">
        <v>91.717646173252803</v>
      </c>
      <c r="C174" s="48"/>
      <c r="D174" s="27"/>
    </row>
    <row r="175" spans="1:4" ht="18" customHeight="1" x14ac:dyDescent="0.2">
      <c r="A175" s="51">
        <f>A174+Calculator!$O$31/200</f>
        <v>7.9499999999999797</v>
      </c>
      <c r="B175" s="43">
        <v>91.72434600291848</v>
      </c>
      <c r="C175" s="48"/>
      <c r="D175" s="27"/>
    </row>
    <row r="176" spans="1:4" ht="18" customHeight="1" x14ac:dyDescent="0.2">
      <c r="A176" s="51">
        <f>A175+Calculator!$O$31/200</f>
        <v>7.9999999999999796</v>
      </c>
      <c r="B176" s="43">
        <v>91.731036523253664</v>
      </c>
      <c r="C176" s="48"/>
      <c r="D176" s="27"/>
    </row>
    <row r="177" spans="1:4" ht="18" customHeight="1" x14ac:dyDescent="0.2">
      <c r="A177" s="51">
        <f>A176+Calculator!$O$31/200</f>
        <v>8.0499999999999794</v>
      </c>
      <c r="B177" s="43">
        <v>91.737717953549009</v>
      </c>
      <c r="C177" s="48"/>
      <c r="D177" s="27"/>
    </row>
    <row r="178" spans="1:4" ht="18" customHeight="1" x14ac:dyDescent="0.2">
      <c r="A178" s="51">
        <f>A177+Calculator!$O$31/200</f>
        <v>8.0999999999999801</v>
      </c>
      <c r="B178" s="43">
        <v>91.744390504458536</v>
      </c>
      <c r="C178" s="48"/>
      <c r="D178" s="27"/>
    </row>
    <row r="179" spans="1:4" ht="18" customHeight="1" x14ac:dyDescent="0.2">
      <c r="A179" s="51">
        <f>A178+Calculator!$O$31/200</f>
        <v>8.1499999999999808</v>
      </c>
      <c r="B179" s="43">
        <v>91.751054378343227</v>
      </c>
      <c r="C179" s="48"/>
      <c r="D179" s="27"/>
    </row>
    <row r="180" spans="1:4" ht="18" customHeight="1" x14ac:dyDescent="0.2">
      <c r="A180" s="51">
        <f>A179+Calculator!$O$31/200</f>
        <v>8.1999999999999815</v>
      </c>
      <c r="B180" s="43">
        <v>91.757709769601007</v>
      </c>
      <c r="C180" s="48"/>
      <c r="D180" s="27"/>
    </row>
    <row r="181" spans="1:4" ht="18" customHeight="1" x14ac:dyDescent="0.2">
      <c r="A181" s="51">
        <f>A180+Calculator!$O$31/200</f>
        <v>8.2499999999999822</v>
      </c>
      <c r="B181" s="43">
        <v>91.764356864983426</v>
      </c>
      <c r="C181" s="48"/>
      <c r="D181" s="27"/>
    </row>
    <row r="182" spans="1:4" ht="18" customHeight="1" x14ac:dyDescent="0.2">
      <c r="A182" s="51">
        <f>A181+Calculator!$O$31/200</f>
        <v>8.2999999999999829</v>
      </c>
      <c r="B182" s="43">
        <v>91.770995843899939</v>
      </c>
      <c r="C182" s="48"/>
      <c r="D182" s="27"/>
    </row>
    <row r="183" spans="1:4" ht="18" customHeight="1" x14ac:dyDescent="0.2">
      <c r="A183" s="51">
        <f>A182+Calculator!$O$31/200</f>
        <v>8.3499999999999837</v>
      </c>
      <c r="B183" s="43">
        <v>91.777626878709924</v>
      </c>
      <c r="C183" s="48"/>
      <c r="D183" s="27"/>
    </row>
    <row r="184" spans="1:4" ht="18" customHeight="1" x14ac:dyDescent="0.2">
      <c r="A184" s="51">
        <f>A183+Calculator!$O$31/200</f>
        <v>8.3999999999999844</v>
      </c>
      <c r="B184" s="43">
        <v>91.784250135003163</v>
      </c>
      <c r="C184" s="48"/>
      <c r="D184" s="27"/>
    </row>
    <row r="185" spans="1:4" ht="18" customHeight="1" x14ac:dyDescent="0.2">
      <c r="A185" s="51">
        <f>A184+Calculator!$O$31/200</f>
        <v>8.4499999999999851</v>
      </c>
      <c r="B185" s="43">
        <v>91.790865771869179</v>
      </c>
      <c r="C185" s="48"/>
      <c r="D185" s="27"/>
    </row>
    <row r="186" spans="1:4" ht="18" customHeight="1" x14ac:dyDescent="0.2">
      <c r="A186" s="51">
        <f>A185+Calculator!$O$31/200</f>
        <v>8.4999999999999858</v>
      </c>
      <c r="B186" s="43">
        <v>91.797473942155733</v>
      </c>
      <c r="C186" s="48"/>
      <c r="D186" s="27"/>
    </row>
    <row r="187" spans="1:4" ht="18" customHeight="1" x14ac:dyDescent="0.2">
      <c r="A187" s="51">
        <f>A186+Calculator!$O$31/200</f>
        <v>8.5499999999999865</v>
      </c>
      <c r="B187" s="43">
        <v>91.804074792717202</v>
      </c>
      <c r="C187" s="48"/>
      <c r="D187" s="27"/>
    </row>
    <row r="188" spans="1:4" ht="18" customHeight="1" x14ac:dyDescent="0.2">
      <c r="A188" s="51">
        <f>A187+Calculator!$O$31/200</f>
        <v>8.5999999999999872</v>
      </c>
      <c r="B188" s="43">
        <v>91.810668464652991</v>
      </c>
      <c r="C188" s="48"/>
      <c r="D188" s="27"/>
    </row>
    <row r="189" spans="1:4" ht="18" customHeight="1" x14ac:dyDescent="0.2">
      <c r="A189" s="51">
        <f>A188+Calculator!$O$31/200</f>
        <v>8.6499999999999879</v>
      </c>
      <c r="B189" s="43">
        <v>91.817255093536389</v>
      </c>
      <c r="C189" s="48"/>
      <c r="D189" s="27"/>
    </row>
    <row r="190" spans="1:4" ht="18" customHeight="1" x14ac:dyDescent="0.2">
      <c r="A190" s="51">
        <f>A189+Calculator!$O$31/200</f>
        <v>8.6999999999999886</v>
      </c>
      <c r="B190" s="43">
        <v>91.823834809634491</v>
      </c>
      <c r="C190" s="48"/>
      <c r="D190" s="27"/>
    </row>
    <row r="191" spans="1:4" ht="18" customHeight="1" x14ac:dyDescent="0.2">
      <c r="A191" s="51">
        <f>A190+Calculator!$O$31/200</f>
        <v>8.7499999999999893</v>
      </c>
      <c r="B191" s="43">
        <v>91.83040773811922</v>
      </c>
      <c r="C191" s="48"/>
      <c r="D191" s="27"/>
    </row>
    <row r="192" spans="1:4" ht="18" customHeight="1" x14ac:dyDescent="0.2">
      <c r="A192" s="51">
        <f>A191+Calculator!$O$31/200</f>
        <v>8.7999999999999901</v>
      </c>
      <c r="B192" s="43">
        <v>91.836973999270015</v>
      </c>
      <c r="C192" s="48"/>
      <c r="D192" s="27"/>
    </row>
    <row r="193" spans="1:4" ht="18" customHeight="1" x14ac:dyDescent="0.2">
      <c r="A193" s="51">
        <f>A192+Calculator!$O$31/200</f>
        <v>8.8499999999999908</v>
      </c>
      <c r="B193" s="43">
        <v>91.843533708668446</v>
      </c>
      <c r="C193" s="48"/>
      <c r="D193" s="27"/>
    </row>
    <row r="194" spans="1:4" ht="18" customHeight="1" x14ac:dyDescent="0.2">
      <c r="A194" s="51">
        <f>A193+Calculator!$O$31/200</f>
        <v>8.8999999999999915</v>
      </c>
      <c r="B194" s="43">
        <v>91.850086977385089</v>
      </c>
      <c r="C194" s="48"/>
      <c r="D194" s="27"/>
    </row>
    <row r="195" spans="1:4" ht="18" customHeight="1" x14ac:dyDescent="0.2">
      <c r="A195" s="51">
        <f>A194+Calculator!$O$31/200</f>
        <v>8.9499999999999922</v>
      </c>
      <c r="B195" s="43">
        <v>91.856633912158941</v>
      </c>
      <c r="C195" s="48"/>
      <c r="D195" s="27"/>
    </row>
    <row r="196" spans="1:4" ht="18" customHeight="1" x14ac:dyDescent="0.2">
      <c r="A196" s="51">
        <f>A195+Calculator!$O$31/200</f>
        <v>8.9999999999999929</v>
      </c>
      <c r="B196" s="43">
        <v>91.863174615569761</v>
      </c>
      <c r="C196" s="48"/>
      <c r="D196" s="27"/>
    </row>
    <row r="197" spans="1:4" ht="18" customHeight="1" x14ac:dyDescent="0.2">
      <c r="A197" s="51">
        <f>A196+Calculator!$O$31/200</f>
        <v>9.0499999999999936</v>
      </c>
      <c r="B197" s="43">
        <v>91.869709186203465</v>
      </c>
      <c r="C197" s="48"/>
      <c r="D197" s="27"/>
    </row>
    <row r="198" spans="1:4" ht="18" customHeight="1" x14ac:dyDescent="0.2">
      <c r="A198" s="51">
        <f>A197+Calculator!$O$31/200</f>
        <v>9.0999999999999943</v>
      </c>
      <c r="B198" s="43">
        <v>91.876237718811012</v>
      </c>
      <c r="C198" s="48"/>
      <c r="D198" s="27"/>
    </row>
    <row r="199" spans="1:4" ht="18" customHeight="1" x14ac:dyDescent="0.2">
      <c r="A199" s="51">
        <f>A198+Calculator!$O$31/200</f>
        <v>9.149999999999995</v>
      </c>
      <c r="B199" s="43">
        <v>91.88276030446093</v>
      </c>
      <c r="C199" s="48"/>
      <c r="D199" s="27"/>
    </row>
    <row r="200" spans="1:4" ht="18" customHeight="1" x14ac:dyDescent="0.2">
      <c r="A200" s="51">
        <f>A199+Calculator!$O$31/200</f>
        <v>9.1999999999999957</v>
      </c>
      <c r="B200" s="43">
        <v>91.889277030685804</v>
      </c>
      <c r="C200" s="48"/>
      <c r="D200" s="27"/>
    </row>
    <row r="201" spans="1:4" ht="18" customHeight="1" x14ac:dyDescent="0.2">
      <c r="A201" s="51">
        <f>A200+Calculator!$O$31/200</f>
        <v>9.2499999999999964</v>
      </c>
      <c r="B201" s="43">
        <v>91.895787981622888</v>
      </c>
      <c r="C201" s="48"/>
      <c r="D201" s="27"/>
    </row>
    <row r="202" spans="1:4" ht="18" customHeight="1" x14ac:dyDescent="0.2">
      <c r="A202" s="51">
        <f>A201+Calculator!$O$31/200</f>
        <v>9.2999999999999972</v>
      </c>
      <c r="B202" s="43">
        <v>91.902293238149142</v>
      </c>
      <c r="C202" s="48"/>
      <c r="D202" s="27"/>
    </row>
    <row r="203" spans="1:4" ht="18" customHeight="1" x14ac:dyDescent="0.2">
      <c r="A203" s="51">
        <f>A202+Calculator!$O$31/200</f>
        <v>9.3499999999999979</v>
      </c>
      <c r="B203" s="43">
        <v>91.908792878010956</v>
      </c>
      <c r="C203" s="48"/>
      <c r="D203" s="27"/>
    </row>
    <row r="204" spans="1:4" ht="18" customHeight="1" x14ac:dyDescent="0.2">
      <c r="A204" s="51">
        <f>A203+Calculator!$O$31/200</f>
        <v>9.3999999999999986</v>
      </c>
      <c r="B204" s="43">
        <v>91.915286975948646</v>
      </c>
      <c r="C204" s="48"/>
      <c r="D204" s="27"/>
    </row>
    <row r="205" spans="1:4" ht="18" customHeight="1" x14ac:dyDescent="0.2">
      <c r="A205" s="51">
        <f>A204+Calculator!$O$31/200</f>
        <v>9.4499999999999993</v>
      </c>
      <c r="B205" s="43">
        <v>91.921775603815959</v>
      </c>
      <c r="C205" s="48"/>
      <c r="D205" s="27"/>
    </row>
    <row r="206" spans="1:4" ht="18" customHeight="1" x14ac:dyDescent="0.2">
      <c r="A206" s="51">
        <f>A205+Calculator!$O$31/200</f>
        <v>9.5</v>
      </c>
      <c r="B206" s="43">
        <v>91.928258830694929</v>
      </c>
      <c r="C206" s="48"/>
      <c r="D206" s="27"/>
    </row>
    <row r="207" spans="1:4" ht="18" customHeight="1" x14ac:dyDescent="0.2">
      <c r="A207" s="51">
        <f>A206+Calculator!$O$31/200</f>
        <v>9.5500000000000007</v>
      </c>
      <c r="B207" s="43">
        <v>91.934736723006111</v>
      </c>
      <c r="C207" s="48"/>
      <c r="D207" s="27"/>
    </row>
    <row r="208" spans="1:4" ht="18" customHeight="1" x14ac:dyDescent="0.2">
      <c r="A208" s="51">
        <f>A207+Calculator!$O$31/200</f>
        <v>9.6000000000000014</v>
      </c>
      <c r="B208" s="43">
        <v>91.941209344614379</v>
      </c>
      <c r="C208" s="48"/>
      <c r="D208" s="27"/>
    </row>
    <row r="209" spans="1:4" ht="18" customHeight="1" x14ac:dyDescent="0.2">
      <c r="A209" s="51">
        <f>A208+Calculator!$O$31/200</f>
        <v>9.6500000000000021</v>
      </c>
      <c r="B209" s="43">
        <v>91.947676756930633</v>
      </c>
      <c r="C209" s="48"/>
      <c r="D209" s="27"/>
    </row>
    <row r="210" spans="1:4" ht="18" customHeight="1" x14ac:dyDescent="0.2">
      <c r="A210" s="51">
        <f>A209+Calculator!$O$31/200</f>
        <v>9.7000000000000028</v>
      </c>
      <c r="B210" s="43">
        <v>91.954139019009347</v>
      </c>
      <c r="C210" s="48"/>
      <c r="D210" s="27"/>
    </row>
    <row r="211" spans="1:4" ht="18" customHeight="1" x14ac:dyDescent="0.2">
      <c r="A211" s="51">
        <f>A210+Calculator!$O$31/200</f>
        <v>9.7500000000000036</v>
      </c>
      <c r="B211" s="43">
        <v>91.960596187642253</v>
      </c>
      <c r="C211" s="48"/>
      <c r="D211" s="27"/>
    </row>
    <row r="212" spans="1:4" ht="18" customHeight="1" x14ac:dyDescent="0.2">
      <c r="A212" s="51">
        <f>A211+Calculator!$O$31/200</f>
        <v>9.8000000000000043</v>
      </c>
      <c r="B212" s="43">
        <v>91.967048317448402</v>
      </c>
      <c r="C212" s="48"/>
      <c r="D212" s="27"/>
    </row>
    <row r="213" spans="1:4" ht="18" customHeight="1" x14ac:dyDescent="0.2">
      <c r="A213" s="51">
        <f>A212+Calculator!$O$31/200</f>
        <v>9.850000000000005</v>
      </c>
      <c r="B213" s="43">
        <v>91.973495460960478</v>
      </c>
      <c r="C213" s="48"/>
      <c r="D213" s="27"/>
    </row>
    <row r="214" spans="1:4" ht="18" customHeight="1" x14ac:dyDescent="0.2">
      <c r="A214" s="51">
        <f>A213+Calculator!$O$31/200</f>
        <v>9.9000000000000057</v>
      </c>
      <c r="B214" s="43">
        <v>91.979937668707819</v>
      </c>
      <c r="C214" s="48"/>
      <c r="D214" s="27"/>
    </row>
    <row r="215" spans="1:4" ht="18" customHeight="1" x14ac:dyDescent="0.2">
      <c r="A215" s="51">
        <f>A214+Calculator!$O$31/200</f>
        <v>9.9500000000000064</v>
      </c>
      <c r="B215" s="43">
        <v>91.986374989296067</v>
      </c>
      <c r="C215" s="48"/>
      <c r="D215" s="27"/>
    </row>
    <row r="216" spans="1:4" ht="18" customHeight="1" x14ac:dyDescent="0.2">
      <c r="A216" s="51">
        <f>A215+Calculator!$O$31/200</f>
        <v>10.000000000000007</v>
      </c>
      <c r="B216" s="43">
        <v>91.992807469483623</v>
      </c>
      <c r="C216" s="48"/>
      <c r="D216" s="27"/>
    </row>
    <row r="217" spans="1:4" ht="18" customHeight="1" x14ac:dyDescent="0.2">
      <c r="A217" s="51">
        <f>A216+Calculator!$O$31/200</f>
        <v>10.050000000000008</v>
      </c>
      <c r="B217" s="43">
        <v>90.988292805076298</v>
      </c>
      <c r="C217" s="48"/>
      <c r="D217" s="27"/>
    </row>
    <row r="218" spans="1:4" ht="18" customHeight="1" x14ac:dyDescent="0.2">
      <c r="A218" s="51">
        <f>A217+Calculator!$O$31/200</f>
        <v>10.100000000000009</v>
      </c>
      <c r="B218" s="43">
        <v>90.383360789911848</v>
      </c>
      <c r="C218" s="48"/>
      <c r="D218" s="27"/>
    </row>
    <row r="219" spans="1:4" ht="18" customHeight="1" x14ac:dyDescent="0.2">
      <c r="A219" s="51">
        <f>A218+Calculator!$O$31/200</f>
        <v>10.150000000000009</v>
      </c>
      <c r="B219" s="43">
        <v>89.934831048471992</v>
      </c>
      <c r="C219" s="48"/>
      <c r="D219" s="27"/>
    </row>
    <row r="220" spans="1:4" ht="18" customHeight="1" x14ac:dyDescent="0.2">
      <c r="A220" s="51">
        <f>A219+Calculator!$O$31/200</f>
        <v>10.20000000000001</v>
      </c>
      <c r="B220" s="43">
        <v>89.579543828393867</v>
      </c>
      <c r="C220" s="48"/>
      <c r="D220" s="27"/>
    </row>
    <row r="221" spans="1:4" ht="18" customHeight="1" x14ac:dyDescent="0.2">
      <c r="A221" s="51">
        <f>A220+Calculator!$O$31/200</f>
        <v>10.250000000000011</v>
      </c>
      <c r="B221" s="43">
        <v>89.287025865295462</v>
      </c>
      <c r="C221" s="48"/>
      <c r="D221" s="27"/>
    </row>
    <row r="222" spans="1:4" ht="18" customHeight="1" x14ac:dyDescent="0.2">
      <c r="A222" s="51">
        <f>A221+Calculator!$O$31/200</f>
        <v>10.300000000000011</v>
      </c>
      <c r="B222" s="43">
        <v>89.040138880624028</v>
      </c>
      <c r="C222" s="48"/>
      <c r="D222" s="27"/>
    </row>
    <row r="223" spans="1:4" ht="18" customHeight="1" x14ac:dyDescent="0.2">
      <c r="A223" s="51">
        <f>A222+Calculator!$O$31/200</f>
        <v>10.350000000000012</v>
      </c>
      <c r="B223" s="43">
        <v>88.828184547705419</v>
      </c>
      <c r="C223" s="48"/>
      <c r="D223" s="27"/>
    </row>
    <row r="224" spans="1:4" ht="18" customHeight="1" x14ac:dyDescent="0.2">
      <c r="A224" s="51">
        <f>A223+Calculator!$O$31/200</f>
        <v>10.400000000000013</v>
      </c>
      <c r="B224" s="43">
        <v>88.64394712069678</v>
      </c>
      <c r="C224" s="48"/>
      <c r="D224" s="27"/>
    </row>
    <row r="225" spans="1:4" ht="18" customHeight="1" x14ac:dyDescent="0.2">
      <c r="A225" s="51">
        <f>A224+Calculator!$O$31/200</f>
        <v>10.450000000000014</v>
      </c>
      <c r="B225" s="43">
        <v>88.482257551630838</v>
      </c>
      <c r="C225" s="48"/>
      <c r="D225" s="27"/>
    </row>
    <row r="226" spans="1:4" ht="18" customHeight="1" x14ac:dyDescent="0.2">
      <c r="A226" s="51">
        <f>A225+Calculator!$O$31/200</f>
        <v>10.500000000000014</v>
      </c>
      <c r="B226" s="43">
        <v>88.339235582793762</v>
      </c>
      <c r="C226" s="48"/>
      <c r="D226" s="27"/>
    </row>
    <row r="227" spans="1:4" ht="18" customHeight="1" x14ac:dyDescent="0.2">
      <c r="A227" s="51">
        <f>A226+Calculator!$O$31/200</f>
        <v>10.550000000000015</v>
      </c>
      <c r="B227" s="43">
        <v>88.211863843521286</v>
      </c>
      <c r="C227" s="48"/>
      <c r="D227" s="27"/>
    </row>
    <row r="228" spans="1:4" ht="18" customHeight="1" x14ac:dyDescent="0.2">
      <c r="A228" s="51">
        <f>A227+Calculator!$O$31/200</f>
        <v>10.600000000000016</v>
      </c>
      <c r="B228" s="43">
        <v>88.097734969566673</v>
      </c>
      <c r="C228" s="48"/>
      <c r="D228" s="27"/>
    </row>
    <row r="229" spans="1:4" ht="18" customHeight="1" x14ac:dyDescent="0.2">
      <c r="A229" s="51">
        <f>A228+Calculator!$O$31/200</f>
        <v>10.650000000000016</v>
      </c>
      <c r="B229" s="43">
        <v>87.994893096051243</v>
      </c>
      <c r="C229" s="48"/>
      <c r="D229" s="27"/>
    </row>
    <row r="230" spans="1:4" ht="18" customHeight="1" x14ac:dyDescent="0.2">
      <c r="A230" s="51">
        <f>A229+Calculator!$O$31/200</f>
        <v>10.700000000000017</v>
      </c>
      <c r="B230" s="43">
        <v>87.901728943393749</v>
      </c>
      <c r="C230" s="48"/>
      <c r="D230" s="27"/>
    </row>
    <row r="231" spans="1:4" ht="18" customHeight="1" x14ac:dyDescent="0.2">
      <c r="A231" s="51">
        <f>A230+Calculator!$O$31/200</f>
        <v>10.750000000000018</v>
      </c>
      <c r="B231" s="43">
        <v>87.816906645735543</v>
      </c>
      <c r="C231" s="48"/>
      <c r="D231" s="27"/>
    </row>
    <row r="232" spans="1:4" ht="18" customHeight="1" x14ac:dyDescent="0.2">
      <c r="A232" s="51">
        <f>A231+Calculator!$O$31/200</f>
        <v>10.800000000000018</v>
      </c>
      <c r="B232" s="43">
        <v>87.739310281320058</v>
      </c>
      <c r="C232" s="48"/>
      <c r="D232" s="27"/>
    </row>
    <row r="233" spans="1:4" ht="18" customHeight="1" x14ac:dyDescent="0.2">
      <c r="A233" s="51">
        <f>A232+Calculator!$O$31/200</f>
        <v>10.850000000000019</v>
      </c>
      <c r="B233" s="43">
        <v>87.668003270143174</v>
      </c>
      <c r="C233" s="48"/>
      <c r="D233" s="27"/>
    </row>
    <row r="234" spans="1:4" ht="18" customHeight="1" x14ac:dyDescent="0.2">
      <c r="A234" s="51">
        <f>A233+Calculator!$O$31/200</f>
        <v>10.90000000000002</v>
      </c>
      <c r="B234" s="43">
        <v>87.602196620059217</v>
      </c>
      <c r="C234" s="48"/>
      <c r="D234" s="27"/>
    </row>
    <row r="235" spans="1:4" ht="18" customHeight="1" x14ac:dyDescent="0.2">
      <c r="A235" s="51">
        <f>A234+Calculator!$O$31/200</f>
        <v>10.950000000000021</v>
      </c>
      <c r="B235" s="43">
        <v>87.541223555944541</v>
      </c>
      <c r="C235" s="48"/>
      <c r="D235" s="27"/>
    </row>
  </sheetData>
  <protectedRanges>
    <protectedRange sqref="B1" name="Ambient Temperature"/>
    <protectedRange sqref="A16:A235" name="Time"/>
    <protectedRange sqref="B3:W3" name="Load Profile_1_1_1_1"/>
    <protectedRange sqref="B4:W5" name="Load Profile_1_1_1_1_1_2_3_1_1_1_1_1"/>
  </protectedRanges>
  <mergeCells count="9">
    <mergeCell ref="F44:R44"/>
    <mergeCell ref="F48:R48"/>
    <mergeCell ref="O32:V32"/>
    <mergeCell ref="E32:L32"/>
    <mergeCell ref="F37:R38"/>
    <mergeCell ref="G40:R42"/>
    <mergeCell ref="G43:R43"/>
    <mergeCell ref="F36:R36"/>
    <mergeCell ref="F39:R3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5"/>
  <sheetViews>
    <sheetView zoomScaleNormal="100" workbookViewId="0">
      <selection activeCell="E5" sqref="E5"/>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14</v>
      </c>
      <c r="B1" s="6">
        <f>Calculator!C2</f>
        <v>85</v>
      </c>
      <c r="L1" s="5"/>
      <c r="M1" s="5"/>
      <c r="N1" s="5"/>
      <c r="O1" s="5"/>
    </row>
    <row r="2" spans="1:24" ht="18" customHeight="1" x14ac:dyDescent="0.2">
      <c r="L2" s="5"/>
      <c r="M2" s="5"/>
      <c r="N2" s="5"/>
      <c r="O2" s="5"/>
    </row>
    <row r="3" spans="1:24" ht="18" customHeight="1" x14ac:dyDescent="0.2">
      <c r="A3" s="22" t="s">
        <v>5</v>
      </c>
      <c r="B3" s="58">
        <f>Calculator!G2</f>
        <v>0</v>
      </c>
      <c r="C3" s="58">
        <f>MAX(Calculator!H2,B3+1E-64)</f>
        <v>1</v>
      </c>
      <c r="D3" s="58">
        <f>MAX(Calculator!I2,C3+1E-64)</f>
        <v>2</v>
      </c>
      <c r="E3" s="58">
        <f>MAX(Calculator!J2,D3+1E-64)</f>
        <v>3</v>
      </c>
      <c r="F3" s="58">
        <f>MAX(Calculator!K2,E3+1E-64)</f>
        <v>4</v>
      </c>
      <c r="G3" s="58">
        <f>MAX(Calculator!L2,F3+1E-64)</f>
        <v>5</v>
      </c>
      <c r="H3" s="58">
        <f>MAX(Calculator!M2,G3+1E-64)</f>
        <v>6</v>
      </c>
      <c r="I3" s="58">
        <f>MAX(Calculator!N2,H3+1E-64)</f>
        <v>7</v>
      </c>
      <c r="J3" s="58">
        <f>MAX(Calculator!O2,I3+1E-64)</f>
        <v>8</v>
      </c>
      <c r="K3" s="58">
        <f>MAX(Calculator!P2,J3+1E-64)</f>
        <v>9</v>
      </c>
      <c r="L3" s="58">
        <f>MAX(Calculator!Q2,K3+1E-64)</f>
        <v>10</v>
      </c>
      <c r="M3" s="58">
        <f>MAX(Calculator!R2,L3+1E-64)</f>
        <v>10</v>
      </c>
      <c r="N3" s="58">
        <f>MAX(Calculator!S2,M3+1E-64)</f>
        <v>10</v>
      </c>
      <c r="O3" s="58">
        <f>MAX(Calculator!T2,N3+1E-64)</f>
        <v>10</v>
      </c>
      <c r="P3" s="58">
        <f>MAX(Calculator!U2,O3+1E-64)</f>
        <v>10</v>
      </c>
      <c r="Q3" s="58">
        <f>MAX(Calculator!V2,P3+1E-64)</f>
        <v>10</v>
      </c>
      <c r="R3" s="58">
        <f>MAX(Calculator!W2,Q3+1E-64)</f>
        <v>10</v>
      </c>
      <c r="S3" s="58">
        <f>MAX(Calculator!X2,R3+1E-64)</f>
        <v>10</v>
      </c>
      <c r="T3" s="58">
        <f>MAX(Calculator!Y2,S3+1E-64)</f>
        <v>10</v>
      </c>
      <c r="U3" s="58">
        <f>MAX(Calculator!Z2,T3+1E-64)</f>
        <v>10</v>
      </c>
      <c r="V3" s="58">
        <f>MAX(Calculator!AA2,U3+1E-64)</f>
        <v>10</v>
      </c>
      <c r="W3" s="58">
        <f>MAX(Calculator!AB2,V3+1E-64)</f>
        <v>10</v>
      </c>
    </row>
    <row r="4" spans="1:24" ht="18" customHeight="1" x14ac:dyDescent="0.2">
      <c r="A4" s="22" t="s">
        <v>27</v>
      </c>
      <c r="B4" s="55">
        <f>Calculator!G7</f>
        <v>0.10848821454545454</v>
      </c>
      <c r="C4" s="55">
        <f>Calculator!H7</f>
        <v>6.0342759999999995E-2</v>
      </c>
      <c r="D4" s="55">
        <f>Calculator!I7</f>
        <v>6.0342759999999995E-2</v>
      </c>
      <c r="E4" s="55">
        <f>Calculator!J7</f>
        <v>6.0342759999999995E-2</v>
      </c>
      <c r="F4" s="55">
        <f>Calculator!K7</f>
        <v>6.0342759999999995E-2</v>
      </c>
      <c r="G4" s="55">
        <f>Calculator!L7</f>
        <v>6.0342759999999995E-2</v>
      </c>
      <c r="H4" s="55">
        <f>Calculator!M7</f>
        <v>6.0342759999999995E-2</v>
      </c>
      <c r="I4" s="55">
        <f>Calculator!N7</f>
        <v>6.0342759999999995E-2</v>
      </c>
      <c r="J4" s="55">
        <f>Calculator!O7</f>
        <v>6.0342759999999995E-2</v>
      </c>
      <c r="K4" s="55">
        <f>Calculator!P7</f>
        <v>6.0342759999999995E-2</v>
      </c>
      <c r="L4" s="55">
        <f>Calculator!Q7</f>
        <v>6.0342759999999995E-2</v>
      </c>
      <c r="M4" s="55">
        <f>Calculator!R7</f>
        <v>1E-3</v>
      </c>
      <c r="N4" s="55">
        <f>Calculator!S7</f>
        <v>1E-3</v>
      </c>
      <c r="O4" s="55">
        <f>Calculator!T7</f>
        <v>1E-3</v>
      </c>
      <c r="P4" s="55">
        <f>Calculator!U7</f>
        <v>1E-3</v>
      </c>
      <c r="Q4" s="55">
        <f>Calculator!V7</f>
        <v>1E-3</v>
      </c>
      <c r="R4" s="55">
        <f>Calculator!W7</f>
        <v>1E-3</v>
      </c>
      <c r="S4" s="55">
        <f>Calculator!X7</f>
        <v>1E-3</v>
      </c>
      <c r="T4" s="55">
        <f>Calculator!Y7</f>
        <v>1E-3</v>
      </c>
      <c r="U4" s="55">
        <f>Calculator!Z7</f>
        <v>1E-3</v>
      </c>
      <c r="V4" s="55">
        <f>Calculator!AA7</f>
        <v>1E-3</v>
      </c>
      <c r="W4" s="55">
        <f>Calculator!AB7</f>
        <v>1E-3</v>
      </c>
    </row>
    <row r="5" spans="1:24" ht="18" customHeight="1" x14ac:dyDescent="0.2">
      <c r="A5" s="22" t="s">
        <v>26</v>
      </c>
      <c r="B5" s="55">
        <f>Calculator!G8</f>
        <v>0.58397912363636362</v>
      </c>
      <c r="C5" s="55">
        <f>Calculator!H8</f>
        <v>0.58397912363636362</v>
      </c>
      <c r="D5" s="55">
        <f>Calculator!I8</f>
        <v>0.58397912363636362</v>
      </c>
      <c r="E5" s="55">
        <f>Calculator!J8</f>
        <v>0.58397912363636362</v>
      </c>
      <c r="F5" s="55">
        <f>Calculator!K8</f>
        <v>0.58397912363636362</v>
      </c>
      <c r="G5" s="55">
        <f>Calculator!L8</f>
        <v>0.58397912363636362</v>
      </c>
      <c r="H5" s="55">
        <f>Calculator!M8</f>
        <v>0.58397912363636362</v>
      </c>
      <c r="I5" s="55">
        <f>Calculator!N8</f>
        <v>0.58397912363636362</v>
      </c>
      <c r="J5" s="55">
        <f>Calculator!O8</f>
        <v>0.58397912363636362</v>
      </c>
      <c r="K5" s="55">
        <f>Calculator!P8</f>
        <v>0.58397912363636362</v>
      </c>
      <c r="L5" s="55">
        <f>Calculator!Q8</f>
        <v>0.58397912363636362</v>
      </c>
      <c r="M5" s="55">
        <f>Calculator!R8</f>
        <v>1E-3</v>
      </c>
      <c r="N5" s="55">
        <f>Calculator!S8</f>
        <v>1E-3</v>
      </c>
      <c r="O5" s="55">
        <f>Calculator!T8</f>
        <v>1E-3</v>
      </c>
      <c r="P5" s="55">
        <f>Calculator!U8</f>
        <v>1E-3</v>
      </c>
      <c r="Q5" s="55">
        <f>Calculator!V8</f>
        <v>1E-3</v>
      </c>
      <c r="R5" s="55">
        <f>Calculator!W8</f>
        <v>1E-3</v>
      </c>
      <c r="S5" s="55">
        <f>Calculator!X8</f>
        <v>1E-3</v>
      </c>
      <c r="T5" s="55">
        <f>Calculator!Y8</f>
        <v>1E-3</v>
      </c>
      <c r="U5" s="55">
        <f>Calculator!Z8</f>
        <v>1E-3</v>
      </c>
      <c r="V5" s="55">
        <f>Calculator!AA8</f>
        <v>1E-3</v>
      </c>
      <c r="W5" s="55">
        <f>Calculator!AB8</f>
        <v>1E-3</v>
      </c>
    </row>
    <row r="6" spans="1:24" ht="18" hidden="1" customHeight="1" x14ac:dyDescent="0.2">
      <c r="A6" s="44"/>
      <c r="B6" s="47">
        <f t="shared" ref="B6:V6" si="0">C3-B3</f>
        <v>1</v>
      </c>
      <c r="C6" s="47">
        <f t="shared" si="0"/>
        <v>1</v>
      </c>
      <c r="D6" s="47">
        <f t="shared" si="0"/>
        <v>1</v>
      </c>
      <c r="E6" s="47">
        <f t="shared" si="0"/>
        <v>1</v>
      </c>
      <c r="F6" s="47">
        <f t="shared" si="0"/>
        <v>1</v>
      </c>
      <c r="G6" s="47">
        <f t="shared" si="0"/>
        <v>1</v>
      </c>
      <c r="H6" s="47">
        <f t="shared" si="0"/>
        <v>1</v>
      </c>
      <c r="I6" s="47">
        <f t="shared" si="0"/>
        <v>1</v>
      </c>
      <c r="J6" s="47">
        <f t="shared" si="0"/>
        <v>1</v>
      </c>
      <c r="K6" s="47">
        <f t="shared" si="0"/>
        <v>1</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6"/>
    </row>
    <row r="7" spans="1:24" ht="18" hidden="1" customHeight="1" x14ac:dyDescent="0.2">
      <c r="A7" s="44"/>
      <c r="B7" s="45"/>
      <c r="C7" s="45" t="e">
        <f>#REF!-#REF!</f>
        <v>#REF!</v>
      </c>
      <c r="D7" s="45" t="e">
        <f>#REF!-#REF!</f>
        <v>#REF!</v>
      </c>
      <c r="E7" s="45" t="e">
        <f>#REF!-#REF!</f>
        <v>#REF!</v>
      </c>
      <c r="F7" s="45" t="e">
        <f>#REF!-#REF!</f>
        <v>#REF!</v>
      </c>
      <c r="G7" s="45" t="e">
        <f>#REF!-#REF!</f>
        <v>#REF!</v>
      </c>
      <c r="H7" s="45" t="e">
        <f>#REF!-#REF!</f>
        <v>#REF!</v>
      </c>
      <c r="I7" s="45" t="e">
        <f>#REF!-#REF!</f>
        <v>#REF!</v>
      </c>
      <c r="J7" s="45" t="e">
        <f>#REF!-#REF!</f>
        <v>#REF!</v>
      </c>
      <c r="K7" s="45" t="e">
        <f>#REF!-#REF!</f>
        <v>#REF!</v>
      </c>
      <c r="L7" s="45" t="e">
        <f>#REF!-#REF!</f>
        <v>#REF!</v>
      </c>
      <c r="M7" s="45" t="e">
        <f>#REF!-#REF!</f>
        <v>#REF!</v>
      </c>
      <c r="N7" s="45" t="e">
        <f>#REF!-#REF!</f>
        <v>#REF!</v>
      </c>
      <c r="O7" s="45" t="e">
        <f>#REF!-#REF!</f>
        <v>#REF!</v>
      </c>
      <c r="P7" s="45" t="e">
        <f>#REF!-#REF!</f>
        <v>#REF!</v>
      </c>
      <c r="Q7" s="45" t="e">
        <f>#REF!-#REF!</f>
        <v>#REF!</v>
      </c>
      <c r="R7" s="45" t="e">
        <f>#REF!-#REF!</f>
        <v>#REF!</v>
      </c>
      <c r="S7" s="45" t="e">
        <f>#REF!-#REF!</f>
        <v>#REF!</v>
      </c>
      <c r="T7" s="45" t="e">
        <f>#REF!-#REF!</f>
        <v>#REF!</v>
      </c>
      <c r="U7" s="45" t="e">
        <f>#REF!-#REF!</f>
        <v>#REF!</v>
      </c>
      <c r="V7" s="45" t="e">
        <f>#REF!-#REF!</f>
        <v>#REF!</v>
      </c>
      <c r="W7" s="45" t="e">
        <f>#REF!-#REF!</f>
        <v>#REF!</v>
      </c>
      <c r="X7" s="48"/>
    </row>
    <row r="8" spans="1:24" ht="18" hidden="1" customHeight="1" x14ac:dyDescent="0.2">
      <c r="A8" s="8" t="s">
        <v>16</v>
      </c>
      <c r="B8" s="54">
        <f>B4</f>
        <v>0.10848821454545454</v>
      </c>
      <c r="C8" s="54">
        <f t="shared" ref="C8:W8" si="1">C4-B4</f>
        <v>-4.8145454545454547E-2</v>
      </c>
      <c r="D8" s="54">
        <f t="shared" si="1"/>
        <v>0</v>
      </c>
      <c r="E8" s="54">
        <f t="shared" si="1"/>
        <v>0</v>
      </c>
      <c r="F8" s="54">
        <f t="shared" si="1"/>
        <v>0</v>
      </c>
      <c r="G8" s="54">
        <f t="shared" si="1"/>
        <v>0</v>
      </c>
      <c r="H8" s="54">
        <f t="shared" si="1"/>
        <v>0</v>
      </c>
      <c r="I8" s="54">
        <f t="shared" si="1"/>
        <v>0</v>
      </c>
      <c r="J8" s="54">
        <f t="shared" si="1"/>
        <v>0</v>
      </c>
      <c r="K8" s="54">
        <f t="shared" si="1"/>
        <v>0</v>
      </c>
      <c r="L8" s="54">
        <f t="shared" si="1"/>
        <v>0</v>
      </c>
      <c r="M8" s="54">
        <f t="shared" si="1"/>
        <v>-5.9342759999999994E-2</v>
      </c>
      <c r="N8" s="54">
        <f t="shared" si="1"/>
        <v>0</v>
      </c>
      <c r="O8" s="54">
        <f t="shared" si="1"/>
        <v>0</v>
      </c>
      <c r="P8" s="54">
        <f t="shared" si="1"/>
        <v>0</v>
      </c>
      <c r="Q8" s="54">
        <f t="shared" si="1"/>
        <v>0</v>
      </c>
      <c r="R8" s="54">
        <f t="shared" si="1"/>
        <v>0</v>
      </c>
      <c r="S8" s="54">
        <f t="shared" si="1"/>
        <v>0</v>
      </c>
      <c r="T8" s="54">
        <f t="shared" si="1"/>
        <v>0</v>
      </c>
      <c r="U8" s="54">
        <f t="shared" si="1"/>
        <v>0</v>
      </c>
      <c r="V8" s="54">
        <f t="shared" si="1"/>
        <v>0</v>
      </c>
      <c r="W8" s="54">
        <f t="shared" si="1"/>
        <v>0</v>
      </c>
    </row>
    <row r="9" spans="1:24" ht="18" hidden="1" customHeight="1" x14ac:dyDescent="0.2">
      <c r="A9" s="8" t="s">
        <v>17</v>
      </c>
      <c r="B9" s="54">
        <f>B5</f>
        <v>0.58397912363636362</v>
      </c>
      <c r="C9" s="54">
        <f t="shared" ref="C9:W9" si="2">C5-B5</f>
        <v>0</v>
      </c>
      <c r="D9" s="54">
        <f t="shared" si="2"/>
        <v>0</v>
      </c>
      <c r="E9" s="54">
        <f t="shared" si="2"/>
        <v>0</v>
      </c>
      <c r="F9" s="54">
        <f t="shared" si="2"/>
        <v>0</v>
      </c>
      <c r="G9" s="54">
        <f t="shared" si="2"/>
        <v>0</v>
      </c>
      <c r="H9" s="54">
        <f t="shared" si="2"/>
        <v>0</v>
      </c>
      <c r="I9" s="54">
        <f t="shared" si="2"/>
        <v>0</v>
      </c>
      <c r="J9" s="54">
        <f t="shared" si="2"/>
        <v>0</v>
      </c>
      <c r="K9" s="54">
        <f t="shared" si="2"/>
        <v>0</v>
      </c>
      <c r="L9" s="54">
        <f t="shared" si="2"/>
        <v>0</v>
      </c>
      <c r="M9" s="54">
        <f t="shared" si="2"/>
        <v>-0.58297912363636362</v>
      </c>
      <c r="N9" s="54">
        <f t="shared" si="2"/>
        <v>0</v>
      </c>
      <c r="O9" s="54">
        <f t="shared" si="2"/>
        <v>0</v>
      </c>
      <c r="P9" s="54">
        <f t="shared" si="2"/>
        <v>0</v>
      </c>
      <c r="Q9" s="54">
        <f t="shared" si="2"/>
        <v>0</v>
      </c>
      <c r="R9" s="54">
        <f t="shared" si="2"/>
        <v>0</v>
      </c>
      <c r="S9" s="54">
        <f t="shared" si="2"/>
        <v>0</v>
      </c>
      <c r="T9" s="54">
        <f t="shared" si="2"/>
        <v>0</v>
      </c>
      <c r="U9" s="54">
        <f t="shared" si="2"/>
        <v>0</v>
      </c>
      <c r="V9" s="54">
        <f t="shared" si="2"/>
        <v>0</v>
      </c>
      <c r="W9" s="54">
        <f t="shared" si="2"/>
        <v>0</v>
      </c>
    </row>
    <row r="10" spans="1:24" ht="18" hidden="1" customHeight="1" x14ac:dyDescent="0.2">
      <c r="A10" s="9" t="s">
        <v>2</v>
      </c>
      <c r="B10" s="50" t="s">
        <v>3</v>
      </c>
      <c r="C10" s="9"/>
      <c r="D10" s="8"/>
      <c r="E10" s="8"/>
      <c r="F10" s="8"/>
      <c r="G10" s="8"/>
      <c r="H10" s="8"/>
      <c r="I10" s="8"/>
      <c r="J10" s="8"/>
      <c r="K10" s="8"/>
      <c r="L10" s="8"/>
      <c r="M10" s="8"/>
      <c r="N10" s="8"/>
      <c r="O10" s="8"/>
      <c r="P10" s="8"/>
      <c r="Q10" s="8"/>
      <c r="R10" s="8"/>
      <c r="S10" s="8"/>
      <c r="T10" s="8"/>
      <c r="U10" s="8"/>
      <c r="V10" s="8"/>
      <c r="W10" s="8"/>
    </row>
    <row r="11" spans="1:24" ht="18" hidden="1" customHeight="1" x14ac:dyDescent="0.2">
      <c r="A11" s="52">
        <v>1</v>
      </c>
      <c r="B11" s="53">
        <f>A11</f>
        <v>1</v>
      </c>
      <c r="C11" s="53">
        <f t="shared" ref="C11:W11" si="3">IF($A11&gt;C3,$A11-C3,0)</f>
        <v>0</v>
      </c>
      <c r="D11" s="53">
        <f t="shared" si="3"/>
        <v>0</v>
      </c>
      <c r="E11" s="53">
        <f t="shared" si="3"/>
        <v>0</v>
      </c>
      <c r="F11" s="53">
        <f t="shared" si="3"/>
        <v>0</v>
      </c>
      <c r="G11" s="53">
        <f t="shared" si="3"/>
        <v>0</v>
      </c>
      <c r="H11" s="53">
        <f t="shared" si="3"/>
        <v>0</v>
      </c>
      <c r="I11" s="53">
        <f t="shared" si="3"/>
        <v>0</v>
      </c>
      <c r="J11" s="53">
        <f t="shared" si="3"/>
        <v>0</v>
      </c>
      <c r="K11" s="53">
        <f t="shared" si="3"/>
        <v>0</v>
      </c>
      <c r="L11" s="53">
        <f t="shared" si="3"/>
        <v>0</v>
      </c>
      <c r="M11" s="53">
        <f t="shared" si="3"/>
        <v>0</v>
      </c>
      <c r="N11" s="53">
        <f t="shared" si="3"/>
        <v>0</v>
      </c>
      <c r="O11" s="53">
        <f t="shared" si="3"/>
        <v>0</v>
      </c>
      <c r="P11" s="53">
        <f t="shared" si="3"/>
        <v>0</v>
      </c>
      <c r="Q11" s="53">
        <f t="shared" si="3"/>
        <v>0</v>
      </c>
      <c r="R11" s="53">
        <f t="shared" si="3"/>
        <v>0</v>
      </c>
      <c r="S11" s="53">
        <f t="shared" si="3"/>
        <v>0</v>
      </c>
      <c r="T11" s="53">
        <f t="shared" si="3"/>
        <v>0</v>
      </c>
      <c r="U11" s="53">
        <f t="shared" si="3"/>
        <v>0</v>
      </c>
      <c r="V11" s="53">
        <f t="shared" si="3"/>
        <v>0</v>
      </c>
      <c r="W11" s="53">
        <f t="shared" si="3"/>
        <v>0</v>
      </c>
    </row>
    <row r="12" spans="1:24" ht="18" hidden="1" customHeight="1" x14ac:dyDescent="0.2">
      <c r="A12" s="9" t="s">
        <v>4</v>
      </c>
      <c r="B12" s="49">
        <f t="array" ref="B12">B$8*SUM(amp_LSP_LPSN*(1-EXP(-B$11/tau_LSP_LPSN)))+B$9*SUM(amp_LSP_LPSP*(1-EXP(-B$11/tau_LSP_LPSP)))</f>
        <v>6.558198280493988</v>
      </c>
      <c r="C12" s="49">
        <f t="array" ref="C12">C$8*SUM(amp_LSP_LPSN*(1-EXP(-C$11/tau_LSP_LPSN)))+C$9*SUM(amp_LSP_LPSP*(1-EXP(-C$11/tau_LSP_LPSP)))</f>
        <v>0</v>
      </c>
      <c r="D12" s="49">
        <f t="array" ref="D12">D$8*SUM(amp_LSP_LPSN*(1-EXP(-D$11/tau_LSP_LPSN)))+D$9*SUM(amp_LSP_LPSP*(1-EXP(-D$11/tau_LSP_LPSP)))</f>
        <v>0</v>
      </c>
      <c r="E12" s="49">
        <f t="array" ref="E12">E$8*SUM(amp_LSP_LPSN*(1-EXP(-E$11/tau_LSP_LPSN)))+E$9*SUM(amp_LSP_LPSP*(1-EXP(-E$11/tau_LSP_LPSP)))</f>
        <v>0</v>
      </c>
      <c r="F12" s="49">
        <f t="array" ref="F12">F$8*SUM(amp_LSP_LPSN*(1-EXP(-F$11/tau_LSP_LPSN)))+F$9*SUM(amp_LSP_LPSP*(1-EXP(-F$11/tau_LSP_LPSP)))</f>
        <v>0</v>
      </c>
      <c r="G12" s="49">
        <f t="array" ref="G12">G$8*SUM(amp_LSP_LPSN*(1-EXP(-G$11/tau_LSP_LPSN)))+G$9*SUM(amp_LSP_LPSP*(1-EXP(-G$11/tau_LSP_LPSP)))</f>
        <v>0</v>
      </c>
      <c r="H12" s="49">
        <f t="array" ref="H12">H$8*SUM(amp_LSP_LPSN*(1-EXP(-H$11/tau_LSP_LPSN)))+H$9*SUM(amp_LSP_LPSP*(1-EXP(-H$11/tau_LSP_LPSP)))</f>
        <v>0</v>
      </c>
      <c r="I12" s="49">
        <f t="array" ref="I12">I$8*SUM(amp_LSP_LPSN*(1-EXP(-I$11/tau_LSP_LPSN)))+I$9*SUM(amp_LSP_LPSP*(1-EXP(-I$11/tau_LSP_LPSP)))</f>
        <v>0</v>
      </c>
      <c r="J12" s="49">
        <f t="array" ref="J12">J$8*SUM(amp_LSP_LPSN*(1-EXP(-J$11/tau_LSP_LPSN)))+J$9*SUM(amp_LSP_LPSP*(1-EXP(-J$11/tau_LSP_LPSP)))</f>
        <v>0</v>
      </c>
      <c r="K12" s="49">
        <f t="array" ref="K12">K$8*SUM(amp_LSP_LPSN*(1-EXP(-K$11/tau_LSP_LPSN)))+K$9*SUM(amp_LSP_LPSP*(1-EXP(-K$11/tau_LSP_LPSP)))</f>
        <v>0</v>
      </c>
      <c r="L12" s="49">
        <f t="array" ref="L12">L$8*SUM(amp_LSP_LPSN*(1-EXP(-L$11/tau_LSP_LPSN)))+L$9*SUM(amp_LSP_LPSP*(1-EXP(-L$11/tau_LSP_LPSP)))</f>
        <v>0</v>
      </c>
      <c r="M12" s="49">
        <f t="array" ref="M12">M$8*SUM(amp_LSP_LPSN*(1-EXP(-M$11/tau_LSP_LPSN)))+M$9*SUM(amp_LSP_LPSP*(1-EXP(-M$11/tau_LSP_LPSP)))</f>
        <v>0</v>
      </c>
      <c r="N12" s="49">
        <f t="array" ref="N12">N$8*SUM(amp_LSP_LPSN*(1-EXP(-N$11/tau_LSP_LPSN)))+N$9*SUM(amp_LSP_LPSP*(1-EXP(-N$11/tau_LSP_LPSP)))</f>
        <v>0</v>
      </c>
      <c r="O12" s="49">
        <f t="array" ref="O12">O$8*SUM(amp_LSP_LPSN*(1-EXP(-O$11/tau_LSP_LPSN)))+O$9*SUM(amp_LSP_LPSP*(1-EXP(-O$11/tau_LSP_LPSP)))</f>
        <v>0</v>
      </c>
      <c r="P12" s="49">
        <f t="array" ref="P12">P$8*SUM(amp_LSP_LPSN*(1-EXP(-P$11/tau_LSP_LPSN)))+P$9*SUM(amp_LSP_LPSP*(1-EXP(-P$11/tau_LSP_LPSP)))</f>
        <v>0</v>
      </c>
      <c r="Q12" s="49">
        <f t="array" ref="Q12">Q$8*SUM(amp_LSP_LPSN*(1-EXP(-Q$11/tau_LSP_LPSN)))+Q$9*SUM(amp_LSP_LPSP*(1-EXP(-Q$11/tau_LSP_LPSP)))</f>
        <v>0</v>
      </c>
      <c r="R12" s="49">
        <f t="array" ref="R12">R$8*SUM(amp_LSP_LPSN*(1-EXP(-R$11/tau_LSP_LPSN)))+R$9*SUM(amp_LSP_LPSP*(1-EXP(-R$11/tau_LSP_LPSP)))</f>
        <v>0</v>
      </c>
      <c r="S12" s="49">
        <f t="array" ref="S12">S$8*SUM(amp_LSP_LPSN*(1-EXP(-S$11/tau_LSP_LPSN)))+S$9*SUM(amp_LSP_LPSP*(1-EXP(-S$11/tau_LSP_LPSP)))</f>
        <v>0</v>
      </c>
      <c r="T12" s="49">
        <f t="array" ref="T12">T$8*SUM(amp_LSP_LPSN*(1-EXP(-T$11/tau_LSP_LPSN)))+T$9*SUM(amp_LSP_LPSP*(1-EXP(-T$11/tau_LSP_LPSP)))</f>
        <v>0</v>
      </c>
      <c r="U12" s="49">
        <f t="array" ref="U12">U$8*SUM(amp_LSP_LPSN*(1-EXP(-U$11/tau_LSP_LPSN)))+U$9*SUM(amp_LSP_LPSP*(1-EXP(-U$11/tau_LSP_LPSP)))</f>
        <v>0</v>
      </c>
      <c r="V12" s="49">
        <f t="array" ref="V12">V$8*SUM(amp_LSP_LPSN*(1-EXP(-V$11/tau_LSP_LPSN)))+V$9*SUM(amp_LSP_LPSP*(1-EXP(-V$11/tau_LSP_LPSP)))</f>
        <v>0</v>
      </c>
      <c r="W12" s="49">
        <f t="array" ref="W12">W$8*SUM(amp_LSP_LPSN*(1-EXP(-W$11/tau_LSP_LPSN)))+W$9*SUM(amp_LSP_LPSP*(1-EXP(-W$11/tau_LSP_LPSP)))</f>
        <v>0</v>
      </c>
    </row>
    <row r="13" spans="1:24" ht="18" customHeight="1" x14ac:dyDescent="0.2">
      <c r="A13" s="19"/>
      <c r="B13" s="20"/>
      <c r="C13" s="20"/>
      <c r="D13" s="20"/>
      <c r="E13" s="20"/>
      <c r="F13" s="20"/>
      <c r="G13" s="20"/>
      <c r="H13" s="20"/>
      <c r="I13" s="20"/>
      <c r="J13" s="20"/>
      <c r="K13" s="20"/>
      <c r="L13" s="20"/>
      <c r="M13" s="20"/>
      <c r="N13" s="20"/>
      <c r="O13" s="20"/>
      <c r="P13" s="20"/>
      <c r="Q13" s="20"/>
      <c r="R13" s="20"/>
      <c r="S13" s="20"/>
      <c r="T13" s="20"/>
      <c r="U13" s="20"/>
      <c r="V13" s="20"/>
      <c r="W13" s="20"/>
    </row>
    <row r="14" spans="1:24" ht="18" customHeight="1" x14ac:dyDescent="0.2">
      <c r="A14" s="21" t="s">
        <v>5</v>
      </c>
      <c r="B14" s="41" t="s">
        <v>10</v>
      </c>
      <c r="C14" s="25"/>
      <c r="D14" s="25"/>
      <c r="E14" s="23"/>
      <c r="F14" s="23"/>
      <c r="G14" s="23"/>
      <c r="H14" s="24"/>
      <c r="I14" s="24"/>
      <c r="J14" s="24"/>
    </row>
    <row r="15" spans="1:24" ht="18" hidden="1" customHeight="1" x14ac:dyDescent="0.2">
      <c r="A15" s="42"/>
      <c r="B15" s="7">
        <f>$B$1+SUM(B12:W12)</f>
        <v>91.558198280493983</v>
      </c>
      <c r="C15" s="26"/>
      <c r="D15" s="26"/>
    </row>
    <row r="16" spans="1:24" ht="18" customHeight="1" x14ac:dyDescent="0.2">
      <c r="A16" s="51">
        <v>0</v>
      </c>
      <c r="B16" s="43">
        <f t="dataTable" ref="B16:B235" dt2D="0" dtr="0" r1="A11"/>
        <v>85</v>
      </c>
      <c r="C16" s="27"/>
      <c r="G16" s="3"/>
      <c r="H16" s="3"/>
      <c r="I16" s="3"/>
      <c r="K16" s="4"/>
      <c r="R16" s="17"/>
      <c r="S16" s="17"/>
      <c r="T16" s="17"/>
      <c r="U16" s="14"/>
    </row>
    <row r="17" spans="1:30" ht="18" customHeight="1" x14ac:dyDescent="0.2">
      <c r="A17" s="51">
        <f>A16+Calculator!$O$31/200</f>
        <v>0.05</v>
      </c>
      <c r="B17" s="43">
        <v>87.498578280844171</v>
      </c>
      <c r="C17" s="27"/>
      <c r="E17" s="10"/>
      <c r="G17" s="3"/>
      <c r="H17" s="3"/>
      <c r="I17" s="3"/>
      <c r="K17" s="4"/>
      <c r="R17" s="18"/>
      <c r="S17" s="15"/>
      <c r="T17" s="15"/>
      <c r="U17" s="3"/>
    </row>
    <row r="18" spans="1:30" ht="18" customHeight="1" x14ac:dyDescent="0.2">
      <c r="A18" s="51">
        <f>A17+Calculator!$O$31/200</f>
        <v>0.1</v>
      </c>
      <c r="B18" s="43">
        <v>88.327458080171795</v>
      </c>
      <c r="C18" s="48"/>
      <c r="D18" s="27"/>
      <c r="H18" s="3"/>
      <c r="I18" s="3"/>
      <c r="J18" s="3"/>
      <c r="S18" s="18"/>
      <c r="T18" s="15"/>
      <c r="U18" s="15"/>
      <c r="V18" s="3"/>
    </row>
    <row r="19" spans="1:30" ht="18" customHeight="1" x14ac:dyDescent="0.2">
      <c r="A19" s="51">
        <f>A18+Calculator!$O$31/200</f>
        <v>0.15000000000000002</v>
      </c>
      <c r="B19" s="43">
        <v>88.868924212448775</v>
      </c>
      <c r="C19" s="48"/>
      <c r="D19" s="27"/>
      <c r="H19" s="3"/>
      <c r="I19" s="3"/>
      <c r="J19" s="3"/>
      <c r="S19" s="18"/>
      <c r="T19" s="15"/>
      <c r="U19" s="15"/>
      <c r="V19" s="3"/>
      <c r="X19" s="16"/>
      <c r="Y19" s="16"/>
      <c r="Z19" s="16"/>
      <c r="AA19" s="16"/>
      <c r="AB19" s="16"/>
      <c r="AC19" s="16"/>
      <c r="AD19" s="16"/>
    </row>
    <row r="20" spans="1:30" ht="18" customHeight="1" x14ac:dyDescent="0.2">
      <c r="A20" s="51">
        <f>A19+Calculator!$O$31/200</f>
        <v>0.2</v>
      </c>
      <c r="B20" s="43">
        <v>89.271191229437264</v>
      </c>
      <c r="C20" s="48"/>
      <c r="D20" s="27"/>
      <c r="H20" s="3"/>
      <c r="I20" s="3"/>
      <c r="J20" s="3"/>
      <c r="S20" s="18"/>
      <c r="T20" s="15"/>
      <c r="U20" s="15"/>
      <c r="V20" s="3"/>
      <c r="X20" s="16"/>
      <c r="Y20" s="16"/>
      <c r="Z20" s="16"/>
      <c r="AA20" s="16"/>
      <c r="AB20" s="16"/>
      <c r="AC20" s="16"/>
      <c r="AD20" s="16"/>
    </row>
    <row r="21" spans="1:30" ht="18" customHeight="1" x14ac:dyDescent="0.2">
      <c r="A21" s="51">
        <f>A20+Calculator!$O$31/200</f>
        <v>0.25</v>
      </c>
      <c r="B21" s="43">
        <v>89.593773410675951</v>
      </c>
      <c r="C21" s="48"/>
      <c r="D21" s="27"/>
      <c r="H21" s="3"/>
      <c r="I21" s="3"/>
      <c r="J21" s="3"/>
      <c r="S21" s="18"/>
      <c r="T21" s="15"/>
      <c r="U21" s="15"/>
      <c r="V21" s="3"/>
      <c r="X21" s="16"/>
      <c r="Y21" s="16"/>
      <c r="Z21" s="16"/>
      <c r="AA21" s="16"/>
      <c r="AB21" s="16"/>
      <c r="AC21" s="16"/>
      <c r="AD21" s="16"/>
    </row>
    <row r="22" spans="1:30" ht="18" customHeight="1" x14ac:dyDescent="0.2">
      <c r="A22" s="51">
        <f>A21+Calculator!$O$31/200</f>
        <v>0.3</v>
      </c>
      <c r="B22" s="43">
        <v>89.8634594120538</v>
      </c>
      <c r="C22" s="48"/>
      <c r="D22" s="27"/>
      <c r="H22" s="3"/>
      <c r="I22" s="3"/>
      <c r="J22" s="3"/>
      <c r="S22" s="18"/>
      <c r="T22" s="15"/>
      <c r="U22" s="15"/>
      <c r="V22" s="3"/>
      <c r="X22" s="16"/>
      <c r="Y22" s="16"/>
      <c r="Z22" s="16"/>
      <c r="AA22" s="16"/>
      <c r="AB22" s="16"/>
      <c r="AC22" s="16"/>
      <c r="AD22" s="16"/>
    </row>
    <row r="23" spans="1:30" ht="18" customHeight="1" x14ac:dyDescent="0.2">
      <c r="A23" s="51">
        <f>A22+Calculator!$O$31/200</f>
        <v>0.35</v>
      </c>
      <c r="B23" s="43">
        <v>90.094149279090075</v>
      </c>
      <c r="C23" s="48"/>
      <c r="D23" s="27"/>
      <c r="H23" s="3"/>
      <c r="I23" s="3"/>
      <c r="J23" s="3"/>
      <c r="S23" s="18"/>
      <c r="T23" s="15"/>
      <c r="U23" s="15"/>
      <c r="V23" s="3"/>
      <c r="X23" s="16"/>
      <c r="Y23" s="16"/>
      <c r="Z23" s="16"/>
      <c r="AA23" s="16"/>
      <c r="AB23" s="16"/>
      <c r="AC23" s="16"/>
      <c r="AD23" s="16"/>
    </row>
    <row r="24" spans="1:30" ht="18" customHeight="1" x14ac:dyDescent="0.2">
      <c r="A24" s="51">
        <f>A23+Calculator!$O$31/200</f>
        <v>0.39999999999999997</v>
      </c>
      <c r="B24" s="43">
        <v>90.294259300702507</v>
      </c>
      <c r="C24" s="48"/>
      <c r="D24" s="27"/>
      <c r="H24" s="3"/>
      <c r="I24" s="3"/>
      <c r="J24" s="3"/>
      <c r="S24" s="18"/>
      <c r="T24" s="15"/>
      <c r="U24" s="15"/>
      <c r="V24" s="3"/>
      <c r="X24" s="16"/>
      <c r="Y24" s="16"/>
      <c r="Z24" s="16"/>
      <c r="AA24" s="16"/>
      <c r="AB24" s="16"/>
      <c r="AC24" s="16"/>
      <c r="AD24" s="16"/>
    </row>
    <row r="25" spans="1:30" ht="18" customHeight="1" x14ac:dyDescent="0.2">
      <c r="A25" s="51">
        <f>A24+Calculator!$O$31/200</f>
        <v>0.44999999999999996</v>
      </c>
      <c r="B25" s="43">
        <v>90.469579048319019</v>
      </c>
      <c r="C25" s="48"/>
      <c r="D25" s="27"/>
      <c r="H25" s="3"/>
      <c r="I25" s="3"/>
      <c r="J25" s="3"/>
      <c r="S25" s="18"/>
      <c r="T25" s="15"/>
      <c r="U25" s="15"/>
      <c r="V25" s="3"/>
      <c r="X25" s="16"/>
      <c r="Y25" s="16"/>
      <c r="Z25" s="16"/>
      <c r="AA25" s="16"/>
      <c r="AB25" s="16"/>
      <c r="AC25" s="16"/>
      <c r="AD25" s="16"/>
    </row>
    <row r="26" spans="1:30" ht="18" customHeight="1" x14ac:dyDescent="0.2">
      <c r="A26" s="51">
        <f>A25+Calculator!$O$31/200</f>
        <v>0.49999999999999994</v>
      </c>
      <c r="B26" s="43">
        <v>90.624439721132205</v>
      </c>
      <c r="C26" s="48"/>
      <c r="D26" s="27"/>
      <c r="H26" s="3"/>
      <c r="I26" s="3"/>
      <c r="J26" s="3"/>
      <c r="S26" s="18"/>
      <c r="T26" s="15"/>
      <c r="U26" s="15"/>
      <c r="V26" s="3"/>
      <c r="X26" s="16"/>
      <c r="Y26" s="16"/>
      <c r="Z26" s="16"/>
      <c r="AA26" s="16"/>
      <c r="AB26" s="16"/>
      <c r="AC26" s="16"/>
      <c r="AD26" s="16"/>
    </row>
    <row r="27" spans="1:30" ht="18" customHeight="1" x14ac:dyDescent="0.2">
      <c r="A27" s="51">
        <f>A26+Calculator!$O$31/200</f>
        <v>0.54999999999999993</v>
      </c>
      <c r="B27" s="43">
        <v>90.762239360560443</v>
      </c>
      <c r="C27" s="48"/>
      <c r="D27" s="27"/>
      <c r="H27" s="3"/>
      <c r="I27" s="3"/>
      <c r="J27" s="3"/>
      <c r="S27" s="18"/>
      <c r="T27" s="15"/>
      <c r="U27" s="15"/>
      <c r="V27" s="3"/>
      <c r="X27" s="16"/>
      <c r="Y27" s="16"/>
      <c r="Z27" s="16"/>
      <c r="AA27" s="16"/>
      <c r="AB27" s="16"/>
      <c r="AC27" s="16"/>
      <c r="AD27" s="16"/>
    </row>
    <row r="28" spans="1:30" ht="18" customHeight="1" x14ac:dyDescent="0.2">
      <c r="A28" s="51">
        <f>A27+Calculator!$O$31/200</f>
        <v>0.6</v>
      </c>
      <c r="B28" s="43">
        <v>90.885712025471278</v>
      </c>
      <c r="C28" s="48"/>
      <c r="D28" s="27"/>
      <c r="H28" s="3"/>
      <c r="I28" s="3"/>
      <c r="J28" s="3"/>
      <c r="S28" s="18"/>
      <c r="T28" s="15"/>
      <c r="U28" s="15"/>
      <c r="V28" s="3"/>
      <c r="X28" s="16"/>
      <c r="Y28" s="16"/>
      <c r="Z28" s="16"/>
      <c r="AA28" s="16"/>
      <c r="AB28" s="16"/>
      <c r="AC28" s="16"/>
      <c r="AD28" s="16"/>
    </row>
    <row r="29" spans="1:30" ht="18" customHeight="1" x14ac:dyDescent="0.2">
      <c r="A29" s="51">
        <f>A28+Calculator!$O$31/200</f>
        <v>0.65</v>
      </c>
      <c r="B29" s="43">
        <v>90.99708720155823</v>
      </c>
      <c r="C29" s="48"/>
      <c r="D29" s="27"/>
      <c r="H29" s="3"/>
      <c r="I29" s="3"/>
      <c r="J29" s="3"/>
      <c r="S29" s="18"/>
      <c r="T29" s="15"/>
      <c r="U29" s="15"/>
      <c r="V29" s="3"/>
      <c r="X29" s="16"/>
      <c r="Y29" s="16"/>
      <c r="Z29" s="16"/>
      <c r="AA29" s="16"/>
      <c r="AB29" s="16"/>
      <c r="AC29" s="16"/>
      <c r="AD29" s="16"/>
    </row>
    <row r="30" spans="1:30" ht="18" customHeight="1" x14ac:dyDescent="0.2">
      <c r="A30" s="51">
        <f>A29+Calculator!$O$31/200</f>
        <v>0.70000000000000007</v>
      </c>
      <c r="B30" s="43">
        <v>91.098196677093455</v>
      </c>
      <c r="C30" s="48"/>
      <c r="D30" s="27"/>
      <c r="H30" s="3"/>
      <c r="I30" s="3"/>
      <c r="J30" s="3"/>
      <c r="S30" s="18"/>
      <c r="T30" s="15"/>
      <c r="U30" s="15"/>
      <c r="V30" s="3"/>
      <c r="X30" s="16"/>
      <c r="Y30" s="16"/>
      <c r="Z30" s="16"/>
      <c r="AA30" s="16"/>
      <c r="AB30" s="16"/>
      <c r="AC30" s="16"/>
      <c r="AD30" s="16"/>
    </row>
    <row r="31" spans="1:30" ht="18" customHeight="1" x14ac:dyDescent="0.2">
      <c r="A31" s="51">
        <f>A30+Calculator!$O$31/200</f>
        <v>0.75000000000000011</v>
      </c>
      <c r="B31" s="43">
        <v>91.190552616240979</v>
      </c>
      <c r="C31" s="48"/>
      <c r="D31" s="27"/>
      <c r="H31" s="3"/>
      <c r="I31" s="3"/>
      <c r="J31" s="3"/>
      <c r="S31" s="18"/>
      <c r="T31" s="15"/>
      <c r="U31" s="15"/>
      <c r="V31" s="3"/>
      <c r="X31" s="16"/>
      <c r="Y31" s="16"/>
      <c r="Z31" s="16"/>
      <c r="AA31" s="16"/>
      <c r="AB31" s="16"/>
      <c r="AC31" s="16"/>
      <c r="AD31" s="16"/>
    </row>
    <row r="32" spans="1:30" ht="18" customHeight="1" x14ac:dyDescent="0.2">
      <c r="A32" s="51">
        <f>A31+Calculator!$O$31/200</f>
        <v>0.80000000000000016</v>
      </c>
      <c r="B32" s="43">
        <v>91.275407591841372</v>
      </c>
      <c r="C32" s="48"/>
      <c r="D32" s="27"/>
      <c r="E32" s="122" t="s">
        <v>9</v>
      </c>
      <c r="F32" s="122"/>
      <c r="G32" s="122"/>
      <c r="H32" s="122"/>
      <c r="I32" s="122"/>
      <c r="J32" s="122"/>
      <c r="K32" s="122"/>
      <c r="L32" s="122"/>
      <c r="O32" s="122"/>
      <c r="P32" s="122"/>
      <c r="Q32" s="122"/>
      <c r="R32" s="122"/>
      <c r="S32" s="122"/>
      <c r="T32" s="122"/>
      <c r="U32" s="122"/>
      <c r="V32" s="122"/>
      <c r="X32" s="16"/>
      <c r="Y32" s="16"/>
      <c r="Z32" s="16"/>
      <c r="AA32" s="16"/>
      <c r="AB32" s="16"/>
      <c r="AC32" s="16"/>
      <c r="AD32" s="16"/>
    </row>
    <row r="33" spans="1:30" ht="18" customHeight="1" thickBot="1" x14ac:dyDescent="0.25">
      <c r="A33" s="51">
        <f>A32+Calculator!$O$31/200</f>
        <v>0.8500000000000002</v>
      </c>
      <c r="B33" s="43">
        <v>91.353802079691249</v>
      </c>
      <c r="C33" s="48"/>
      <c r="D33" s="27"/>
      <c r="H33" s="3"/>
      <c r="I33" s="3"/>
      <c r="J33" s="3"/>
      <c r="S33" s="18"/>
      <c r="T33" s="15"/>
      <c r="U33" s="15"/>
      <c r="V33" s="3"/>
      <c r="X33" s="16"/>
      <c r="Y33" s="16"/>
      <c r="Z33" s="16"/>
      <c r="AA33" s="16"/>
      <c r="AB33" s="16"/>
      <c r="AC33" s="16"/>
      <c r="AD33" s="16"/>
    </row>
    <row r="34" spans="1:30" ht="18" customHeight="1" x14ac:dyDescent="0.2">
      <c r="A34" s="51">
        <f>A33+Calculator!$O$31/200</f>
        <v>0.90000000000000024</v>
      </c>
      <c r="B34" s="43">
        <v>91.426602623093288</v>
      </c>
      <c r="C34" s="48"/>
      <c r="D34" s="27"/>
      <c r="E34" s="28"/>
      <c r="F34" s="29"/>
      <c r="G34" s="29"/>
      <c r="H34" s="30"/>
      <c r="I34" s="30"/>
      <c r="J34" s="30"/>
      <c r="K34" s="29"/>
      <c r="L34" s="31"/>
      <c r="M34" s="31"/>
      <c r="N34" s="31"/>
      <c r="O34" s="31"/>
      <c r="P34" s="31"/>
      <c r="Q34" s="31"/>
      <c r="R34" s="31"/>
      <c r="S34" s="32"/>
      <c r="T34" s="15"/>
      <c r="U34" s="15"/>
      <c r="V34" s="3"/>
      <c r="X34" s="16"/>
      <c r="Y34" s="16"/>
      <c r="Z34" s="16"/>
      <c r="AA34" s="16"/>
      <c r="AB34" s="16"/>
      <c r="AC34" s="16"/>
      <c r="AD34" s="16"/>
    </row>
    <row r="35" spans="1:30" ht="18" customHeight="1" x14ac:dyDescent="0.2">
      <c r="A35" s="51">
        <f>A34+Calculator!$O$31/200</f>
        <v>0.95000000000000029</v>
      </c>
      <c r="B35" s="43">
        <v>91.494532769808231</v>
      </c>
      <c r="C35" s="48"/>
      <c r="D35" s="27"/>
      <c r="E35" s="33"/>
      <c r="F35" s="11" t="s">
        <v>7</v>
      </c>
      <c r="G35" s="10"/>
      <c r="H35" s="12"/>
      <c r="I35" s="12"/>
      <c r="J35" s="12"/>
      <c r="K35" s="10"/>
      <c r="S35" s="34"/>
      <c r="T35" s="15"/>
      <c r="U35" s="15"/>
      <c r="V35" s="3"/>
      <c r="X35" s="16"/>
      <c r="Y35" s="16"/>
      <c r="Z35" s="16"/>
      <c r="AA35" s="16"/>
      <c r="AB35" s="16"/>
      <c r="AC35" s="16"/>
      <c r="AD35" s="16"/>
    </row>
    <row r="36" spans="1:30" ht="18" customHeight="1" x14ac:dyDescent="0.2">
      <c r="A36" s="51">
        <f>A35+Calculator!$O$31/200</f>
        <v>1.0000000000000002</v>
      </c>
      <c r="B36" s="43">
        <v>91.558198280493983</v>
      </c>
      <c r="C36" s="48"/>
      <c r="D36" s="27"/>
      <c r="E36" s="33"/>
      <c r="F36" s="124" t="s">
        <v>11</v>
      </c>
      <c r="G36" s="124"/>
      <c r="H36" s="124"/>
      <c r="I36" s="124"/>
      <c r="J36" s="124"/>
      <c r="K36" s="124"/>
      <c r="L36" s="124"/>
      <c r="M36" s="124"/>
      <c r="N36" s="124"/>
      <c r="O36" s="124"/>
      <c r="P36" s="124"/>
      <c r="Q36" s="124"/>
      <c r="R36" s="124"/>
      <c r="S36" s="34"/>
      <c r="T36" s="15"/>
      <c r="U36" s="15"/>
      <c r="V36" s="3"/>
      <c r="X36" s="16"/>
      <c r="Y36" s="16"/>
      <c r="Z36" s="16"/>
      <c r="AA36" s="16"/>
      <c r="AB36" s="16"/>
      <c r="AC36" s="16"/>
      <c r="AD36" s="16"/>
    </row>
    <row r="37" spans="1:30" ht="18" customHeight="1" x14ac:dyDescent="0.2">
      <c r="A37" s="51">
        <f>A36+Calculator!$O$31/200</f>
        <v>1.0500000000000003</v>
      </c>
      <c r="B37" s="43">
        <v>91.552010576638963</v>
      </c>
      <c r="C37" s="48"/>
      <c r="D37" s="27"/>
      <c r="E37" s="33"/>
      <c r="F37" s="123" t="s">
        <v>30</v>
      </c>
      <c r="G37" s="123"/>
      <c r="H37" s="123"/>
      <c r="I37" s="123"/>
      <c r="J37" s="123"/>
      <c r="K37" s="123"/>
      <c r="L37" s="123"/>
      <c r="M37" s="123"/>
      <c r="N37" s="123"/>
      <c r="O37" s="123"/>
      <c r="P37" s="123"/>
      <c r="Q37" s="123"/>
      <c r="R37" s="123"/>
      <c r="S37" s="34"/>
      <c r="T37" s="15"/>
      <c r="U37" s="15"/>
      <c r="V37" s="3"/>
      <c r="X37" s="16"/>
      <c r="Y37" s="16"/>
      <c r="Z37" s="16"/>
      <c r="AA37" s="16"/>
      <c r="AB37" s="16"/>
      <c r="AC37" s="16"/>
      <c r="AD37" s="16"/>
    </row>
    <row r="38" spans="1:30" ht="18" customHeight="1" x14ac:dyDescent="0.2">
      <c r="A38" s="51">
        <f>A37+Calculator!$O$31/200</f>
        <v>1.1000000000000003</v>
      </c>
      <c r="B38" s="43">
        <v>91.564117766529719</v>
      </c>
      <c r="C38" s="48"/>
      <c r="D38" s="27"/>
      <c r="E38" s="33"/>
      <c r="F38" s="123"/>
      <c r="G38" s="123"/>
      <c r="H38" s="123"/>
      <c r="I38" s="123"/>
      <c r="J38" s="123"/>
      <c r="K38" s="123"/>
      <c r="L38" s="123"/>
      <c r="M38" s="123"/>
      <c r="N38" s="123"/>
      <c r="O38" s="123"/>
      <c r="P38" s="123"/>
      <c r="Q38" s="123"/>
      <c r="R38" s="123"/>
      <c r="S38" s="34"/>
      <c r="T38" s="15"/>
      <c r="U38" s="15"/>
      <c r="V38" s="3"/>
      <c r="X38" s="16"/>
      <c r="Y38" s="16"/>
      <c r="Z38" s="16"/>
      <c r="AA38" s="16"/>
      <c r="AB38" s="16"/>
      <c r="AC38" s="16"/>
      <c r="AD38" s="16"/>
    </row>
    <row r="39" spans="1:30" ht="18" customHeight="1" x14ac:dyDescent="0.2">
      <c r="A39" s="51">
        <f>A38+Calculator!$O$31/200</f>
        <v>1.1500000000000004</v>
      </c>
      <c r="B39" s="43">
        <v>91.584564853762714</v>
      </c>
      <c r="C39" s="48"/>
      <c r="D39" s="27"/>
      <c r="E39" s="33"/>
      <c r="F39" s="121" t="s">
        <v>29</v>
      </c>
      <c r="G39" s="121"/>
      <c r="H39" s="121"/>
      <c r="I39" s="121"/>
      <c r="J39" s="121"/>
      <c r="K39" s="121"/>
      <c r="L39" s="121"/>
      <c r="M39" s="121"/>
      <c r="N39" s="121"/>
      <c r="O39" s="121"/>
      <c r="P39" s="121"/>
      <c r="Q39" s="121"/>
      <c r="R39" s="121"/>
      <c r="S39" s="34"/>
      <c r="T39" s="15"/>
      <c r="U39" s="15"/>
      <c r="V39" s="3"/>
    </row>
    <row r="40" spans="1:30" ht="18" customHeight="1" x14ac:dyDescent="0.2">
      <c r="A40" s="51">
        <f>A39+Calculator!$O$31/200</f>
        <v>1.2000000000000004</v>
      </c>
      <c r="B40" s="43">
        <v>91.609167837485799</v>
      </c>
      <c r="C40" s="48"/>
      <c r="D40" s="27"/>
      <c r="E40" s="33"/>
      <c r="G40" s="123" t="s">
        <v>12</v>
      </c>
      <c r="H40" s="123"/>
      <c r="I40" s="123"/>
      <c r="J40" s="123"/>
      <c r="K40" s="123"/>
      <c r="L40" s="123"/>
      <c r="M40" s="123"/>
      <c r="N40" s="123"/>
      <c r="O40" s="123"/>
      <c r="P40" s="123"/>
      <c r="Q40" s="123"/>
      <c r="R40" s="123"/>
      <c r="S40" s="34"/>
      <c r="T40" s="15"/>
      <c r="U40" s="15"/>
      <c r="V40" s="3"/>
    </row>
    <row r="41" spans="1:30" ht="18" customHeight="1" x14ac:dyDescent="0.2">
      <c r="A41" s="51">
        <f>A40+Calculator!$O$31/200</f>
        <v>1.2500000000000004</v>
      </c>
      <c r="B41" s="43">
        <v>91.63593610525281</v>
      </c>
      <c r="C41" s="48"/>
      <c r="D41" s="27"/>
      <c r="E41" s="33"/>
      <c r="G41" s="123"/>
      <c r="H41" s="123"/>
      <c r="I41" s="123"/>
      <c r="J41" s="123"/>
      <c r="K41" s="123"/>
      <c r="L41" s="123"/>
      <c r="M41" s="123"/>
      <c r="N41" s="123"/>
      <c r="O41" s="123"/>
      <c r="P41" s="123"/>
      <c r="Q41" s="123"/>
      <c r="R41" s="123"/>
      <c r="S41" s="34"/>
      <c r="T41" s="15"/>
      <c r="U41" s="15"/>
      <c r="V41" s="3"/>
    </row>
    <row r="42" spans="1:30" ht="18" customHeight="1" x14ac:dyDescent="0.2">
      <c r="A42" s="51">
        <f>A41+Calculator!$O$31/200</f>
        <v>1.3000000000000005</v>
      </c>
      <c r="B42" s="43">
        <v>91.663829155666562</v>
      </c>
      <c r="C42" s="48"/>
      <c r="D42" s="27"/>
      <c r="E42" s="33"/>
      <c r="G42" s="123"/>
      <c r="H42" s="123"/>
      <c r="I42" s="123"/>
      <c r="J42" s="123"/>
      <c r="K42" s="123"/>
      <c r="L42" s="123"/>
      <c r="M42" s="123"/>
      <c r="N42" s="123"/>
      <c r="O42" s="123"/>
      <c r="P42" s="123"/>
      <c r="Q42" s="123"/>
      <c r="R42" s="123"/>
      <c r="S42" s="34"/>
      <c r="T42" s="15"/>
      <c r="U42" s="15"/>
      <c r="V42" s="3"/>
    </row>
    <row r="43" spans="1:30" ht="18" customHeight="1" x14ac:dyDescent="0.2">
      <c r="A43" s="51">
        <f>A42+Calculator!$O$31/200</f>
        <v>1.3500000000000005</v>
      </c>
      <c r="B43" s="43">
        <v>91.692258704208314</v>
      </c>
      <c r="C43" s="48"/>
      <c r="D43" s="27"/>
      <c r="E43" s="33"/>
      <c r="G43" s="123" t="s">
        <v>28</v>
      </c>
      <c r="H43" s="123"/>
      <c r="I43" s="123"/>
      <c r="J43" s="123"/>
      <c r="K43" s="123"/>
      <c r="L43" s="123"/>
      <c r="M43" s="123"/>
      <c r="N43" s="123"/>
      <c r="O43" s="123"/>
      <c r="P43" s="123"/>
      <c r="Q43" s="123"/>
      <c r="R43" s="123"/>
      <c r="S43" s="34"/>
      <c r="T43" s="15"/>
      <c r="U43" s="15"/>
      <c r="V43" s="3"/>
    </row>
    <row r="44" spans="1:30" ht="18" customHeight="1" x14ac:dyDescent="0.2">
      <c r="A44" s="51">
        <f>A43+Calculator!$O$31/200</f>
        <v>1.4000000000000006</v>
      </c>
      <c r="B44" s="43">
        <v>91.720869456713444</v>
      </c>
      <c r="C44" s="48"/>
      <c r="D44" s="27"/>
      <c r="E44" s="33"/>
      <c r="F44" s="121" t="s">
        <v>8</v>
      </c>
      <c r="G44" s="121"/>
      <c r="H44" s="121"/>
      <c r="I44" s="121"/>
      <c r="J44" s="121"/>
      <c r="K44" s="121"/>
      <c r="L44" s="121"/>
      <c r="M44" s="121"/>
      <c r="N44" s="121"/>
      <c r="O44" s="121"/>
      <c r="P44" s="121"/>
      <c r="Q44" s="121"/>
      <c r="R44" s="121"/>
      <c r="S44" s="34"/>
      <c r="T44" s="15"/>
      <c r="U44" s="15"/>
      <c r="V44" s="3"/>
    </row>
    <row r="45" spans="1:30" ht="18" customHeight="1" x14ac:dyDescent="0.2">
      <c r="A45" s="51">
        <f>A44+Calculator!$O$31/200</f>
        <v>1.4500000000000006</v>
      </c>
      <c r="B45" s="43">
        <v>91.749434392157625</v>
      </c>
      <c r="C45" s="48"/>
      <c r="D45" s="27"/>
      <c r="E45" s="33"/>
      <c r="F45" s="10"/>
      <c r="G45" s="10"/>
      <c r="H45" s="10"/>
      <c r="I45" s="10"/>
      <c r="J45" s="10"/>
      <c r="K45" s="10"/>
      <c r="L45" s="10"/>
      <c r="M45" s="10"/>
      <c r="N45" s="10"/>
      <c r="O45" s="10"/>
      <c r="P45" s="10"/>
      <c r="Q45" s="10"/>
      <c r="R45" s="10"/>
      <c r="S45" s="35"/>
      <c r="U45" s="15"/>
      <c r="V45" s="3"/>
    </row>
    <row r="46" spans="1:30" ht="18" customHeight="1" x14ac:dyDescent="0.2">
      <c r="A46" s="51">
        <f>A45+Calculator!$O$31/200</f>
        <v>1.5000000000000007</v>
      </c>
      <c r="B46" s="43">
        <v>91.77780143075455</v>
      </c>
      <c r="C46" s="48"/>
      <c r="D46" s="27"/>
      <c r="E46" s="33"/>
      <c r="G46" s="10"/>
      <c r="H46" s="12"/>
      <c r="I46" s="12"/>
      <c r="J46" s="12"/>
      <c r="K46" s="10"/>
      <c r="S46" s="35"/>
    </row>
    <row r="47" spans="1:30" ht="18" customHeight="1" x14ac:dyDescent="0.2">
      <c r="A47" s="51">
        <f>A46+Calculator!$O$31/200</f>
        <v>1.5500000000000007</v>
      </c>
      <c r="B47" s="43">
        <v>91.80586485342296</v>
      </c>
      <c r="C47" s="48"/>
      <c r="D47" s="27"/>
      <c r="E47" s="33"/>
      <c r="F47" s="11" t="s">
        <v>6</v>
      </c>
      <c r="G47" s="10"/>
      <c r="H47" s="12"/>
      <c r="I47" s="12"/>
      <c r="J47" s="12"/>
      <c r="K47" s="10"/>
      <c r="S47" s="35"/>
    </row>
    <row r="48" spans="1:30" ht="18" customHeight="1" x14ac:dyDescent="0.2">
      <c r="A48" s="51">
        <f>A47+Calculator!$O$31/200</f>
        <v>1.6000000000000008</v>
      </c>
      <c r="B48" s="43">
        <v>91.833549281621544</v>
      </c>
      <c r="C48" s="48"/>
      <c r="D48" s="27"/>
      <c r="E48" s="33"/>
      <c r="F48" s="121" t="s">
        <v>19</v>
      </c>
      <c r="G48" s="121"/>
      <c r="H48" s="121"/>
      <c r="I48" s="121"/>
      <c r="J48" s="121"/>
      <c r="K48" s="121"/>
      <c r="L48" s="121"/>
      <c r="M48" s="121"/>
      <c r="N48" s="121"/>
      <c r="O48" s="121"/>
      <c r="P48" s="121"/>
      <c r="Q48" s="121"/>
      <c r="R48" s="121"/>
      <c r="S48" s="35"/>
    </row>
    <row r="49" spans="1:19" ht="18" customHeight="1" x14ac:dyDescent="0.2">
      <c r="A49" s="51">
        <f>A48+Calculator!$O$31/200</f>
        <v>1.6500000000000008</v>
      </c>
      <c r="B49" s="43">
        <v>91.860800281449784</v>
      </c>
      <c r="C49" s="48"/>
      <c r="D49" s="27"/>
      <c r="E49" s="33"/>
      <c r="F49" s="23" t="s">
        <v>20</v>
      </c>
      <c r="G49" s="23"/>
      <c r="H49" s="23"/>
      <c r="I49" s="23"/>
      <c r="J49" s="23"/>
      <c r="K49" s="23"/>
      <c r="L49" s="23"/>
      <c r="M49" s="23"/>
      <c r="N49" s="23"/>
      <c r="O49" s="23"/>
      <c r="P49" s="23"/>
      <c r="Q49" s="23"/>
      <c r="R49" s="23"/>
      <c r="S49" s="35"/>
    </row>
    <row r="50" spans="1:19" ht="18" customHeight="1" x14ac:dyDescent="0.2">
      <c r="A50" s="51">
        <f>A49+Calculator!$O$31/200</f>
        <v>1.7000000000000008</v>
      </c>
      <c r="B50" s="43">
        <v>91.887578574733865</v>
      </c>
      <c r="C50" s="48"/>
      <c r="D50" s="27"/>
      <c r="E50" s="33"/>
      <c r="F50" s="23"/>
      <c r="G50" s="23"/>
      <c r="H50" s="23"/>
      <c r="I50" s="23"/>
      <c r="J50" s="23"/>
      <c r="K50" s="23"/>
      <c r="L50" s="23"/>
      <c r="M50" s="23"/>
      <c r="N50" s="23"/>
      <c r="O50" s="23"/>
      <c r="P50" s="23"/>
      <c r="Q50" s="23"/>
      <c r="R50" s="23"/>
      <c r="S50" s="35"/>
    </row>
    <row r="51" spans="1:19" ht="18" customHeight="1" x14ac:dyDescent="0.2">
      <c r="A51" s="51">
        <f>A50+Calculator!$O$31/200</f>
        <v>1.7500000000000009</v>
      </c>
      <c r="B51" s="43">
        <v>91.913856277381768</v>
      </c>
      <c r="C51" s="48"/>
      <c r="D51" s="27"/>
      <c r="E51" s="33"/>
      <c r="F51" s="23"/>
      <c r="G51" s="23"/>
      <c r="H51" s="23"/>
      <c r="I51" s="23"/>
      <c r="J51" s="23"/>
      <c r="K51" s="23"/>
      <c r="L51" s="23"/>
      <c r="M51" s="23"/>
      <c r="N51" s="23"/>
      <c r="O51" s="23"/>
      <c r="P51" s="23"/>
      <c r="Q51" s="23"/>
      <c r="R51" s="23"/>
      <c r="S51" s="35"/>
    </row>
    <row r="52" spans="1:19" ht="18" customHeight="1" thickBot="1" x14ac:dyDescent="0.25">
      <c r="A52" s="51">
        <f>A51+Calculator!$O$31/200</f>
        <v>1.8000000000000009</v>
      </c>
      <c r="B52" s="43">
        <v>91.939614319077137</v>
      </c>
      <c r="C52" s="48"/>
      <c r="D52" s="27"/>
      <c r="E52" s="36"/>
      <c r="F52" s="37"/>
      <c r="G52" s="37"/>
      <c r="H52" s="38"/>
      <c r="I52" s="38"/>
      <c r="J52" s="38"/>
      <c r="K52" s="37"/>
      <c r="L52" s="39"/>
      <c r="M52" s="39"/>
      <c r="N52" s="39"/>
      <c r="O52" s="39"/>
      <c r="P52" s="39"/>
      <c r="Q52" s="39"/>
      <c r="R52" s="39"/>
      <c r="S52" s="40"/>
    </row>
    <row r="53" spans="1:19" ht="18" customHeight="1" x14ac:dyDescent="0.2">
      <c r="A53" s="51">
        <f>A52+Calculator!$O$31/200</f>
        <v>1.850000000000001</v>
      </c>
      <c r="B53" s="43">
        <v>91.964840581730513</v>
      </c>
      <c r="C53" s="48"/>
      <c r="D53" s="27"/>
      <c r="H53" s="3"/>
      <c r="I53" s="3"/>
      <c r="J53" s="3"/>
    </row>
    <row r="54" spans="1:19" ht="18" customHeight="1" x14ac:dyDescent="0.2">
      <c r="A54" s="51">
        <f>A53+Calculator!$O$31/200</f>
        <v>1.900000000000001</v>
      </c>
      <c r="B54" s="43">
        <v>91.989528497660572</v>
      </c>
      <c r="C54" s="48"/>
      <c r="D54" s="27"/>
      <c r="H54" s="3"/>
      <c r="I54" s="3"/>
      <c r="J54" s="3"/>
    </row>
    <row r="55" spans="1:19" ht="18" customHeight="1" x14ac:dyDescent="0.2">
      <c r="A55" s="51">
        <f>A54+Calculator!$O$31/200</f>
        <v>1.9500000000000011</v>
      </c>
      <c r="B55" s="43">
        <v>92.013675958059608</v>
      </c>
      <c r="C55" s="48"/>
      <c r="D55" s="27"/>
      <c r="H55" s="3"/>
      <c r="I55" s="3"/>
      <c r="J55" s="3"/>
    </row>
    <row r="56" spans="1:19" ht="18" customHeight="1" x14ac:dyDescent="0.2">
      <c r="A56" s="51">
        <f>A55+Calculator!$O$31/200</f>
        <v>2.0000000000000009</v>
      </c>
      <c r="B56" s="43">
        <v>92.037284442163909</v>
      </c>
      <c r="C56" s="48"/>
      <c r="D56" s="27"/>
      <c r="H56" s="3"/>
      <c r="I56" s="3"/>
      <c r="J56" s="3"/>
    </row>
    <row r="57" spans="1:19" ht="18" customHeight="1" x14ac:dyDescent="0.2">
      <c r="A57" s="51">
        <f>A56+Calculator!$O$31/200</f>
        <v>2.0500000000000007</v>
      </c>
      <c r="B57" s="43">
        <v>92.060358310871422</v>
      </c>
      <c r="C57" s="48"/>
      <c r="D57" s="27"/>
      <c r="H57" s="3"/>
      <c r="I57" s="3"/>
      <c r="J57" s="3"/>
    </row>
    <row r="58" spans="1:19" ht="18" customHeight="1" x14ac:dyDescent="0.2">
      <c r="A58" s="51">
        <f>A57+Calculator!$O$31/200</f>
        <v>2.1000000000000005</v>
      </c>
      <c r="B58" s="43">
        <v>92.082904227569273</v>
      </c>
      <c r="C58" s="48"/>
      <c r="D58" s="27"/>
      <c r="H58" s="3"/>
      <c r="I58" s="3"/>
      <c r="J58" s="3"/>
    </row>
    <row r="59" spans="1:19" ht="18" customHeight="1" x14ac:dyDescent="0.2">
      <c r="A59" s="51">
        <f>A58+Calculator!$O$31/200</f>
        <v>2.1500000000000004</v>
      </c>
      <c r="B59" s="43">
        <v>92.104930680164074</v>
      </c>
      <c r="C59" s="48"/>
      <c r="D59" s="27"/>
      <c r="H59" s="3"/>
      <c r="I59" s="3"/>
      <c r="J59" s="3"/>
    </row>
    <row r="60" spans="1:19" ht="18" customHeight="1" x14ac:dyDescent="0.2">
      <c r="A60" s="51">
        <f>A59+Calculator!$O$31/200</f>
        <v>2.2000000000000002</v>
      </c>
      <c r="B60" s="43">
        <v>92.126447585229982</v>
      </c>
      <c r="C60" s="48"/>
      <c r="D60" s="27"/>
      <c r="H60" s="3"/>
      <c r="I60" s="3"/>
      <c r="J60" s="3"/>
    </row>
    <row r="61" spans="1:19" ht="18" customHeight="1" x14ac:dyDescent="0.2">
      <c r="A61" s="51">
        <f>A60+Calculator!$O$31/200</f>
        <v>2.25</v>
      </c>
      <c r="B61" s="43">
        <v>92.147465959678726</v>
      </c>
      <c r="C61" s="48"/>
      <c r="D61" s="27"/>
      <c r="H61" s="3"/>
      <c r="I61" s="3"/>
      <c r="J61" s="3"/>
    </row>
    <row r="62" spans="1:19" ht="18" customHeight="1" x14ac:dyDescent="0.2">
      <c r="A62" s="51">
        <f>A61+Calculator!$O$31/200</f>
        <v>2.2999999999999998</v>
      </c>
      <c r="B62" s="43">
        <v>92.167997648427416</v>
      </c>
      <c r="C62" s="48"/>
      <c r="D62" s="27"/>
      <c r="H62" s="3"/>
      <c r="I62" s="3"/>
      <c r="J62" s="3"/>
    </row>
    <row r="63" spans="1:19" ht="18" customHeight="1" x14ac:dyDescent="0.2">
      <c r="A63" s="51">
        <f>A62+Calculator!$O$31/200</f>
        <v>2.3499999999999996</v>
      </c>
      <c r="B63" s="43">
        <v>92.1880550987552</v>
      </c>
      <c r="C63" s="48"/>
      <c r="D63" s="27"/>
      <c r="H63" s="3"/>
      <c r="I63" s="3"/>
      <c r="J63" s="3"/>
    </row>
    <row r="64" spans="1:19" ht="18" customHeight="1" x14ac:dyDescent="0.2">
      <c r="A64" s="51">
        <f>A63+Calculator!$O$31/200</f>
        <v>2.3999999999999995</v>
      </c>
      <c r="B64" s="43">
        <v>92.207651173710104</v>
      </c>
      <c r="C64" s="48"/>
      <c r="D64" s="27"/>
      <c r="H64" s="3"/>
      <c r="I64" s="3"/>
      <c r="J64" s="3"/>
    </row>
    <row r="65" spans="1:10" ht="18" customHeight="1" x14ac:dyDescent="0.2">
      <c r="A65" s="51">
        <f>A64+Calculator!$O$31/200</f>
        <v>2.4499999999999993</v>
      </c>
      <c r="B65" s="43">
        <v>92.22679899823261</v>
      </c>
      <c r="C65" s="48"/>
      <c r="D65" s="27"/>
      <c r="H65" s="3"/>
      <c r="I65" s="3"/>
      <c r="J65" s="3"/>
    </row>
    <row r="66" spans="1:10" ht="18" customHeight="1" x14ac:dyDescent="0.2">
      <c r="A66" s="51">
        <f>A65+Calculator!$O$31/200</f>
        <v>2.4999999999999991</v>
      </c>
      <c r="B66" s="43">
        <v>92.245511832710278</v>
      </c>
      <c r="C66" s="48"/>
      <c r="D66" s="27"/>
      <c r="H66" s="3"/>
      <c r="I66" s="3"/>
      <c r="J66" s="3"/>
    </row>
    <row r="67" spans="1:10" ht="18" customHeight="1" x14ac:dyDescent="0.2">
      <c r="A67" s="51">
        <f>A66+Calculator!$O$31/200</f>
        <v>2.5499999999999989</v>
      </c>
      <c r="B67" s="43">
        <v>92.263802969533714</v>
      </c>
      <c r="C67" s="48"/>
      <c r="D67" s="27"/>
    </row>
    <row r="68" spans="1:10" ht="18" customHeight="1" x14ac:dyDescent="0.2">
      <c r="A68" s="51">
        <f>A67+Calculator!$O$31/200</f>
        <v>2.5999999999999988</v>
      </c>
      <c r="B68" s="43">
        <v>92.281685648932225</v>
      </c>
      <c r="C68" s="48"/>
      <c r="D68" s="27"/>
    </row>
    <row r="69" spans="1:10" ht="18" customHeight="1" x14ac:dyDescent="0.2">
      <c r="A69" s="51">
        <f>A68+Calculator!$O$31/200</f>
        <v>2.6499999999999986</v>
      </c>
      <c r="B69" s="43">
        <v>92.299172990958496</v>
      </c>
      <c r="C69" s="48"/>
      <c r="D69" s="27"/>
    </row>
    <row r="70" spans="1:10" ht="18" customHeight="1" x14ac:dyDescent="0.2">
      <c r="A70" s="51">
        <f>A69+Calculator!$O$31/200</f>
        <v>2.6999999999999984</v>
      </c>
      <c r="B70" s="43">
        <v>92.316277940986282</v>
      </c>
      <c r="C70" s="48"/>
      <c r="D70" s="27"/>
    </row>
    <row r="71" spans="1:10" ht="18" customHeight="1" x14ac:dyDescent="0.2">
      <c r="A71" s="51">
        <f>A70+Calculator!$O$31/200</f>
        <v>2.7499999999999982</v>
      </c>
      <c r="B71" s="43">
        <v>92.333013226501237</v>
      </c>
      <c r="C71" s="48"/>
      <c r="D71" s="27"/>
    </row>
    <row r="72" spans="1:10" ht="18" customHeight="1" x14ac:dyDescent="0.2">
      <c r="A72" s="51">
        <f>A71+Calculator!$O$31/200</f>
        <v>2.799999999999998</v>
      </c>
      <c r="B72" s="43">
        <v>92.349391323315814</v>
      </c>
      <c r="C72" s="48"/>
      <c r="D72" s="27"/>
    </row>
    <row r="73" spans="1:10" ht="18" customHeight="1" x14ac:dyDescent="0.2">
      <c r="A73" s="51">
        <f>A72+Calculator!$O$31/200</f>
        <v>2.8499999999999979</v>
      </c>
      <c r="B73" s="43">
        <v>92.365424429634274</v>
      </c>
      <c r="C73" s="48"/>
      <c r="D73" s="27"/>
    </row>
    <row r="74" spans="1:10" ht="18" customHeight="1" x14ac:dyDescent="0.2">
      <c r="A74" s="51">
        <f>A73+Calculator!$O$31/200</f>
        <v>2.8999999999999977</v>
      </c>
      <c r="B74" s="43">
        <v>92.381124446643213</v>
      </c>
      <c r="C74" s="48"/>
      <c r="D74" s="27"/>
    </row>
    <row r="75" spans="1:10" ht="18" customHeight="1" x14ac:dyDescent="0.2">
      <c r="A75" s="51">
        <f>A74+Calculator!$O$31/200</f>
        <v>2.9499999999999975</v>
      </c>
      <c r="B75" s="43">
        <v>92.396502964513488</v>
      </c>
      <c r="C75" s="48"/>
      <c r="D75" s="27"/>
    </row>
    <row r="76" spans="1:10" ht="18" customHeight="1" x14ac:dyDescent="0.2">
      <c r="A76" s="51">
        <f>A75+Calculator!$O$31/200</f>
        <v>2.9999999999999973</v>
      </c>
      <c r="B76" s="43">
        <v>92.411571252876712</v>
      </c>
      <c r="C76" s="48"/>
      <c r="D76" s="27"/>
    </row>
    <row r="77" spans="1:10" ht="18" customHeight="1" x14ac:dyDescent="0.2">
      <c r="A77" s="51">
        <f>A76+Calculator!$O$31/200</f>
        <v>3.0499999999999972</v>
      </c>
      <c r="B77" s="43">
        <v>92.4263402549891</v>
      </c>
      <c r="C77" s="48"/>
      <c r="D77" s="27"/>
    </row>
    <row r="78" spans="1:10" ht="18" customHeight="1" x14ac:dyDescent="0.2">
      <c r="A78" s="51">
        <f>A77+Calculator!$O$31/200</f>
        <v>3.099999999999997</v>
      </c>
      <c r="B78" s="43">
        <v>92.440820584922122</v>
      </c>
      <c r="C78" s="48"/>
      <c r="D78" s="27"/>
    </row>
    <row r="79" spans="1:10" ht="18" customHeight="1" x14ac:dyDescent="0.2">
      <c r="A79" s="51">
        <f>A78+Calculator!$O$31/200</f>
        <v>3.1499999999999968</v>
      </c>
      <c r="B79" s="43">
        <v>92.45502252722531</v>
      </c>
      <c r="C79" s="48"/>
      <c r="D79" s="27"/>
    </row>
    <row r="80" spans="1:10" ht="18" customHeight="1" x14ac:dyDescent="0.2">
      <c r="A80" s="51">
        <f>A79+Calculator!$O$31/200</f>
        <v>3.1999999999999966</v>
      </c>
      <c r="B80" s="43">
        <v>92.468956038596986</v>
      </c>
      <c r="C80" s="48"/>
      <c r="D80" s="27"/>
    </row>
    <row r="81" spans="1:4" ht="18" customHeight="1" x14ac:dyDescent="0.2">
      <c r="A81" s="51">
        <f>A80+Calculator!$O$31/200</f>
        <v>3.2499999999999964</v>
      </c>
      <c r="B81" s="43">
        <v>92.482630751173772</v>
      </c>
      <c r="C81" s="48"/>
      <c r="D81" s="27"/>
    </row>
    <row r="82" spans="1:4" ht="18" customHeight="1" x14ac:dyDescent="0.2">
      <c r="A82" s="51">
        <f>A81+Calculator!$O$31/200</f>
        <v>3.2999999999999963</v>
      </c>
      <c r="B82" s="43">
        <v>92.496055977113869</v>
      </c>
      <c r="C82" s="48"/>
      <c r="D82" s="27"/>
    </row>
    <row r="83" spans="1:4" ht="18" customHeight="1" x14ac:dyDescent="0.2">
      <c r="A83" s="51">
        <f>A82+Calculator!$O$31/200</f>
        <v>3.3499999999999961</v>
      </c>
      <c r="B83" s="43">
        <v>92.509240714202491</v>
      </c>
      <c r="C83" s="48"/>
      <c r="D83" s="27"/>
    </row>
    <row r="84" spans="1:4" ht="18" customHeight="1" x14ac:dyDescent="0.2">
      <c r="A84" s="51">
        <f>A83+Calculator!$O$31/200</f>
        <v>3.3999999999999959</v>
      </c>
      <c r="B84" s="43">
        <v>92.52219365225325</v>
      </c>
      <c r="C84" s="48"/>
      <c r="D84" s="27"/>
    </row>
    <row r="85" spans="1:4" ht="18" customHeight="1" x14ac:dyDescent="0.2">
      <c r="A85" s="51">
        <f>A84+Calculator!$O$31/200</f>
        <v>3.4499999999999957</v>
      </c>
      <c r="B85" s="43">
        <v>92.534923180117104</v>
      </c>
      <c r="C85" s="48"/>
      <c r="D85" s="27"/>
    </row>
    <row r="86" spans="1:4" ht="18" customHeight="1" x14ac:dyDescent="0.2">
      <c r="A86" s="51">
        <f>A85+Calculator!$O$31/200</f>
        <v>3.4999999999999956</v>
      </c>
      <c r="B86" s="43">
        <v>92.54743739314253</v>
      </c>
      <c r="C86" s="48"/>
      <c r="D86" s="27"/>
    </row>
    <row r="87" spans="1:4" ht="18" customHeight="1" x14ac:dyDescent="0.2">
      <c r="A87" s="51">
        <f>A86+Calculator!$O$31/200</f>
        <v>3.5499999999999954</v>
      </c>
      <c r="B87" s="43">
        <v>92.559744100957545</v>
      </c>
      <c r="C87" s="48"/>
      <c r="D87" s="27"/>
    </row>
    <row r="88" spans="1:4" ht="18" customHeight="1" x14ac:dyDescent="0.2">
      <c r="A88" s="51">
        <f>A87+Calculator!$O$31/200</f>
        <v>3.5999999999999952</v>
      </c>
      <c r="B88" s="43">
        <v>92.571850835466506</v>
      </c>
      <c r="C88" s="48"/>
      <c r="D88" s="27"/>
    </row>
    <row r="89" spans="1:4" ht="18" customHeight="1" x14ac:dyDescent="0.2">
      <c r="A89" s="51">
        <f>A88+Calculator!$O$31/200</f>
        <v>3.649999999999995</v>
      </c>
      <c r="B89" s="43">
        <v>92.583764858973822</v>
      </c>
      <c r="C89" s="48"/>
      <c r="D89" s="27"/>
    </row>
    <row r="90" spans="1:4" ht="18" customHeight="1" x14ac:dyDescent="0.2">
      <c r="A90" s="51">
        <f>A89+Calculator!$O$31/200</f>
        <v>3.6999999999999948</v>
      </c>
      <c r="B90" s="43">
        <v>92.595493172362495</v>
      </c>
      <c r="C90" s="48"/>
      <c r="D90" s="27"/>
    </row>
    <row r="91" spans="1:4" ht="18" customHeight="1" x14ac:dyDescent="0.2">
      <c r="A91" s="51">
        <f>A90+Calculator!$O$31/200</f>
        <v>3.7499999999999947</v>
      </c>
      <c r="B91" s="43">
        <v>92.607042523268689</v>
      </c>
      <c r="C91" s="48"/>
      <c r="D91" s="27"/>
    </row>
    <row r="92" spans="1:4" ht="18" customHeight="1" x14ac:dyDescent="0.2">
      <c r="A92" s="51">
        <f>A91+Calculator!$O$31/200</f>
        <v>3.7999999999999945</v>
      </c>
      <c r="B92" s="43">
        <v>92.618419414204695</v>
      </c>
      <c r="C92" s="48"/>
      <c r="D92" s="27"/>
    </row>
    <row r="93" spans="1:4" ht="18" customHeight="1" x14ac:dyDescent="0.2">
      <c r="A93" s="51">
        <f>A92+Calculator!$O$31/200</f>
        <v>3.8499999999999943</v>
      </c>
      <c r="B93" s="43">
        <v>92.629630110591961</v>
      </c>
      <c r="C93" s="48"/>
      <c r="D93" s="27"/>
    </row>
    <row r="94" spans="1:4" ht="18" customHeight="1" x14ac:dyDescent="0.2">
      <c r="A94" s="51">
        <f>A93+Calculator!$O$31/200</f>
        <v>3.8999999999999941</v>
      </c>
      <c r="B94" s="43">
        <v>92.640680648673879</v>
      </c>
      <c r="C94" s="48"/>
      <c r="D94" s="27"/>
    </row>
    <row r="95" spans="1:4" ht="18" customHeight="1" x14ac:dyDescent="0.2">
      <c r="A95" s="51">
        <f>A94+Calculator!$O$31/200</f>
        <v>3.949999999999994</v>
      </c>
      <c r="B95" s="43">
        <v>92.651576843283934</v>
      </c>
      <c r="C95" s="48"/>
      <c r="D95" s="27"/>
    </row>
    <row r="96" spans="1:4" ht="18" customHeight="1" x14ac:dyDescent="0.2">
      <c r="A96" s="51">
        <f>A95+Calculator!$O$31/200</f>
        <v>3.9999999999999938</v>
      </c>
      <c r="B96" s="43">
        <v>92.662324295451</v>
      </c>
      <c r="C96" s="48"/>
      <c r="D96" s="27"/>
    </row>
    <row r="97" spans="1:4" ht="18" customHeight="1" x14ac:dyDescent="0.2">
      <c r="A97" s="51">
        <f>A96+Calculator!$O$31/200</f>
        <v>4.0499999999999936</v>
      </c>
      <c r="B97" s="43">
        <v>92.672928399827342</v>
      </c>
      <c r="C97" s="48"/>
      <c r="D97" s="27"/>
    </row>
    <row r="98" spans="1:4" ht="18" customHeight="1" x14ac:dyDescent="0.2">
      <c r="A98" s="51">
        <f>A97+Calculator!$O$31/200</f>
        <v>4.0999999999999934</v>
      </c>
      <c r="B98" s="43">
        <v>92.683394351929167</v>
      </c>
      <c r="C98" s="48"/>
      <c r="D98" s="27"/>
    </row>
    <row r="99" spans="1:4" ht="18" customHeight="1" x14ac:dyDescent="0.2">
      <c r="A99" s="51">
        <f>A98+Calculator!$O$31/200</f>
        <v>4.1499999999999932</v>
      </c>
      <c r="B99" s="43">
        <v>92.693727155182245</v>
      </c>
      <c r="C99" s="48"/>
      <c r="D99" s="27"/>
    </row>
    <row r="100" spans="1:4" ht="18" customHeight="1" x14ac:dyDescent="0.2">
      <c r="A100" s="51">
        <f>A99+Calculator!$O$31/200</f>
        <v>4.1999999999999931</v>
      </c>
      <c r="B100" s="43">
        <v>92.703931627767986</v>
      </c>
      <c r="C100" s="48"/>
      <c r="D100" s="27"/>
    </row>
    <row r="101" spans="1:4" ht="18" customHeight="1" x14ac:dyDescent="0.2">
      <c r="A101" s="51">
        <f>A100+Calculator!$O$31/200</f>
        <v>4.2499999999999929</v>
      </c>
      <c r="B101" s="43">
        <v>92.714012409267156</v>
      </c>
      <c r="C101" s="48"/>
      <c r="D101" s="27"/>
    </row>
    <row r="102" spans="1:4" ht="18" customHeight="1" x14ac:dyDescent="0.2">
      <c r="A102" s="51">
        <f>A101+Calculator!$O$31/200</f>
        <v>4.2999999999999927</v>
      </c>
      <c r="B102" s="43">
        <v>92.723973967100321</v>
      </c>
      <c r="C102" s="48"/>
      <c r="D102" s="27"/>
    </row>
    <row r="103" spans="1:4" ht="18" customHeight="1" x14ac:dyDescent="0.2">
      <c r="A103" s="51">
        <f>A102+Calculator!$O$31/200</f>
        <v>4.3499999999999925</v>
      </c>
      <c r="B103" s="43">
        <v>92.733820602765462</v>
      </c>
      <c r="C103" s="48"/>
      <c r="D103" s="27"/>
    </row>
    <row r="104" spans="1:4" ht="18" customHeight="1" x14ac:dyDescent="0.2">
      <c r="A104" s="51">
        <f>A103+Calculator!$O$31/200</f>
        <v>4.3999999999999924</v>
      </c>
      <c r="B104" s="43">
        <v>92.74355645787432</v>
      </c>
      <c r="C104" s="48"/>
      <c r="D104" s="27"/>
    </row>
    <row r="105" spans="1:4" ht="18" customHeight="1" x14ac:dyDescent="0.2">
      <c r="A105" s="51">
        <f>A104+Calculator!$O$31/200</f>
        <v>4.4499999999999922</v>
      </c>
      <c r="B105" s="43">
        <v>92.753185519989771</v>
      </c>
      <c r="C105" s="48"/>
      <c r="D105" s="27"/>
    </row>
    <row r="106" spans="1:4" ht="18" customHeight="1" x14ac:dyDescent="0.2">
      <c r="A106" s="51">
        <f>A105+Calculator!$O$31/200</f>
        <v>4.499999999999992</v>
      </c>
      <c r="B106" s="43">
        <v>92.762711628267596</v>
      </c>
      <c r="C106" s="48"/>
      <c r="D106" s="27"/>
    </row>
    <row r="107" spans="1:4" ht="18" customHeight="1" x14ac:dyDescent="0.2">
      <c r="A107" s="51">
        <f>A106+Calculator!$O$31/200</f>
        <v>4.5499999999999918</v>
      </c>
      <c r="B107" s="43">
        <v>92.772138478906243</v>
      </c>
      <c r="C107" s="48"/>
      <c r="D107" s="27"/>
    </row>
    <row r="108" spans="1:4" ht="18" customHeight="1" x14ac:dyDescent="0.2">
      <c r="A108" s="51">
        <f>A107+Calculator!$O$31/200</f>
        <v>4.5999999999999917</v>
      </c>
      <c r="B108" s="43">
        <v>92.781469630408736</v>
      </c>
      <c r="C108" s="48"/>
      <c r="D108" s="27"/>
    </row>
    <row r="109" spans="1:4" ht="18" customHeight="1" x14ac:dyDescent="0.2">
      <c r="A109" s="51">
        <f>A108+Calculator!$O$31/200</f>
        <v>4.6499999999999915</v>
      </c>
      <c r="B109" s="43">
        <v>92.79070850866124</v>
      </c>
      <c r="C109" s="48"/>
      <c r="D109" s="27"/>
    </row>
    <row r="110" spans="1:4" ht="18" customHeight="1" x14ac:dyDescent="0.2">
      <c r="A110" s="51">
        <f>A109+Calculator!$O$31/200</f>
        <v>4.6999999999999913</v>
      </c>
      <c r="B110" s="43">
        <v>92.799858411833085</v>
      </c>
      <c r="C110" s="48"/>
      <c r="D110" s="27"/>
    </row>
    <row r="111" spans="1:4" ht="18" customHeight="1" x14ac:dyDescent="0.2">
      <c r="A111" s="51">
        <f>A110+Calculator!$O$31/200</f>
        <v>4.7499999999999911</v>
      </c>
      <c r="B111" s="43">
        <v>92.808922515102878</v>
      </c>
      <c r="C111" s="48"/>
      <c r="D111" s="27"/>
    </row>
    <row r="112" spans="1:4" ht="18" customHeight="1" x14ac:dyDescent="0.2">
      <c r="A112" s="51">
        <f>A111+Calculator!$O$31/200</f>
        <v>4.7999999999999909</v>
      </c>
      <c r="B112" s="43">
        <v>92.817903875215976</v>
      </c>
      <c r="C112" s="48"/>
      <c r="D112" s="27"/>
    </row>
    <row r="113" spans="1:4" ht="18" customHeight="1" x14ac:dyDescent="0.2">
      <c r="A113" s="51">
        <f>A112+Calculator!$O$31/200</f>
        <v>4.8499999999999908</v>
      </c>
      <c r="B113" s="43">
        <v>92.826805434878196</v>
      </c>
      <c r="C113" s="48"/>
      <c r="D113" s="27"/>
    </row>
    <row r="114" spans="1:4" ht="18" customHeight="1" x14ac:dyDescent="0.2">
      <c r="A114" s="51">
        <f>A113+Calculator!$O$31/200</f>
        <v>4.8999999999999906</v>
      </c>
      <c r="B114" s="43">
        <v>92.835630026990856</v>
      </c>
      <c r="C114" s="48"/>
      <c r="D114" s="27"/>
    </row>
    <row r="115" spans="1:4" ht="18" customHeight="1" x14ac:dyDescent="0.2">
      <c r="A115" s="51">
        <f>A114+Calculator!$O$31/200</f>
        <v>4.9499999999999904</v>
      </c>
      <c r="B115" s="43">
        <v>92.844380378732154</v>
      </c>
      <c r="C115" s="48"/>
      <c r="D115" s="27"/>
    </row>
    <row r="116" spans="1:4" ht="18" customHeight="1" x14ac:dyDescent="0.2">
      <c r="A116" s="51">
        <f>A115+Calculator!$O$31/200</f>
        <v>4.9999999999999902</v>
      </c>
      <c r="B116" s="43">
        <v>92.853059115489899</v>
      </c>
      <c r="C116" s="48"/>
      <c r="D116" s="27"/>
    </row>
    <row r="117" spans="1:4" ht="18" customHeight="1" x14ac:dyDescent="0.2">
      <c r="A117" s="51">
        <f>A116+Calculator!$O$31/200</f>
        <v>5.0499999999999901</v>
      </c>
      <c r="B117" s="43">
        <v>92.861668764650574</v>
      </c>
      <c r="C117" s="48"/>
      <c r="D117" s="27"/>
    </row>
    <row r="118" spans="1:4" ht="18" customHeight="1" x14ac:dyDescent="0.2">
      <c r="A118" s="51">
        <f>A117+Calculator!$O$31/200</f>
        <v>5.0999999999999899</v>
      </c>
      <c r="B118" s="43">
        <v>92.870211759249443</v>
      </c>
      <c r="C118" s="48"/>
      <c r="D118" s="27"/>
    </row>
    <row r="119" spans="1:4" ht="18" customHeight="1" x14ac:dyDescent="0.2">
      <c r="A119" s="51">
        <f>A118+Calculator!$O$31/200</f>
        <v>5.1499999999999897</v>
      </c>
      <c r="B119" s="43">
        <v>92.878690441486526</v>
      </c>
      <c r="C119" s="48"/>
      <c r="D119" s="27"/>
    </row>
    <row r="120" spans="1:4" ht="18" customHeight="1" x14ac:dyDescent="0.2">
      <c r="A120" s="51">
        <f>A119+Calculator!$O$31/200</f>
        <v>5.1999999999999895</v>
      </c>
      <c r="B120" s="43">
        <v>92.887107066113131</v>
      </c>
      <c r="C120" s="48"/>
      <c r="D120" s="27"/>
    </row>
    <row r="121" spans="1:4" ht="18" customHeight="1" x14ac:dyDescent="0.2">
      <c r="A121" s="51">
        <f>A120+Calculator!$O$31/200</f>
        <v>5.2499999999999893</v>
      </c>
      <c r="B121" s="43">
        <v>92.89546380369336</v>
      </c>
      <c r="C121" s="48"/>
      <c r="D121" s="27"/>
    </row>
    <row r="122" spans="1:4" ht="18" customHeight="1" x14ac:dyDescent="0.2">
      <c r="A122" s="51">
        <f>A121+Calculator!$O$31/200</f>
        <v>5.2999999999999892</v>
      </c>
      <c r="B122" s="43">
        <v>92.903762743744991</v>
      </c>
      <c r="C122" s="48"/>
      <c r="D122" s="27"/>
    </row>
    <row r="123" spans="1:4" ht="18" customHeight="1" x14ac:dyDescent="0.2">
      <c r="A123" s="51">
        <f>A122+Calculator!$O$31/200</f>
        <v>5.349999999999989</v>
      </c>
      <c r="B123" s="43">
        <v>92.912005897764274</v>
      </c>
      <c r="C123" s="48"/>
      <c r="D123" s="27"/>
    </row>
    <row r="124" spans="1:4" ht="18" customHeight="1" x14ac:dyDescent="0.2">
      <c r="A124" s="51">
        <f>A123+Calculator!$O$31/200</f>
        <v>5.3999999999999888</v>
      </c>
      <c r="B124" s="43">
        <v>92.920195202138316</v>
      </c>
      <c r="C124" s="48"/>
      <c r="D124" s="27"/>
    </row>
    <row r="125" spans="1:4" ht="18" customHeight="1" x14ac:dyDescent="0.2">
      <c r="A125" s="51">
        <f>A124+Calculator!$O$31/200</f>
        <v>5.4499999999999886</v>
      </c>
      <c r="B125" s="43">
        <v>92.928332520949638</v>
      </c>
      <c r="C125" s="48"/>
      <c r="D125" s="27"/>
    </row>
    <row r="126" spans="1:4" ht="18" customHeight="1" x14ac:dyDescent="0.2">
      <c r="A126" s="51">
        <f>A125+Calculator!$O$31/200</f>
        <v>5.4999999999999885</v>
      </c>
      <c r="B126" s="43">
        <v>92.936419648676406</v>
      </c>
      <c r="C126" s="48"/>
      <c r="D126" s="27"/>
    </row>
    <row r="127" spans="1:4" ht="18" customHeight="1" x14ac:dyDescent="0.2">
      <c r="A127" s="51">
        <f>A126+Calculator!$O$31/200</f>
        <v>5.5499999999999883</v>
      </c>
      <c r="B127" s="43">
        <v>92.944458312792307</v>
      </c>
      <c r="C127" s="48"/>
      <c r="D127" s="27"/>
    </row>
    <row r="128" spans="1:4" ht="18" customHeight="1" x14ac:dyDescent="0.2">
      <c r="A128" s="51">
        <f>A127+Calculator!$O$31/200</f>
        <v>5.5999999999999881</v>
      </c>
      <c r="B128" s="43">
        <v>92.952450176269707</v>
      </c>
      <c r="C128" s="48"/>
      <c r="D128" s="27"/>
    </row>
    <row r="129" spans="1:4" ht="18" customHeight="1" x14ac:dyDescent="0.2">
      <c r="A129" s="51">
        <f>A128+Calculator!$O$31/200</f>
        <v>5.6499999999999879</v>
      </c>
      <c r="B129" s="43">
        <v>92.960396839989542</v>
      </c>
      <c r="C129" s="48"/>
      <c r="D129" s="27"/>
    </row>
    <row r="130" spans="1:4" ht="18" customHeight="1" x14ac:dyDescent="0.2">
      <c r="A130" s="51">
        <f>A129+Calculator!$O$31/200</f>
        <v>5.6999999999999877</v>
      </c>
      <c r="B130" s="43">
        <v>92.968299845061537</v>
      </c>
      <c r="C130" s="48"/>
      <c r="D130" s="27"/>
    </row>
    <row r="131" spans="1:4" ht="18" customHeight="1" x14ac:dyDescent="0.2">
      <c r="A131" s="51">
        <f>A130+Calculator!$O$31/200</f>
        <v>5.7499999999999876</v>
      </c>
      <c r="B131" s="43">
        <v>92.976160675057912</v>
      </c>
      <c r="C131" s="48"/>
      <c r="D131" s="27"/>
    </row>
    <row r="132" spans="1:4" ht="18" customHeight="1" x14ac:dyDescent="0.2">
      <c r="A132" s="51">
        <f>A131+Calculator!$O$31/200</f>
        <v>5.7999999999999874</v>
      </c>
      <c r="B132" s="43">
        <v>92.98398075816371</v>
      </c>
      <c r="C132" s="48"/>
      <c r="D132" s="27"/>
    </row>
    <row r="133" spans="1:4" ht="18" customHeight="1" x14ac:dyDescent="0.2">
      <c r="A133" s="51">
        <f>A132+Calculator!$O$31/200</f>
        <v>5.8499999999999872</v>
      </c>
      <c r="B133" s="43">
        <v>92.991761469247066</v>
      </c>
      <c r="C133" s="48"/>
      <c r="D133" s="27"/>
    </row>
    <row r="134" spans="1:4" ht="18" customHeight="1" x14ac:dyDescent="0.2">
      <c r="A134" s="51">
        <f>A133+Calculator!$O$31/200</f>
        <v>5.899999999999987</v>
      </c>
      <c r="B134" s="43">
        <v>92.999504131852078</v>
      </c>
      <c r="C134" s="48"/>
      <c r="D134" s="27"/>
    </row>
    <row r="135" spans="1:4" ht="18" customHeight="1" x14ac:dyDescent="0.2">
      <c r="A135" s="51">
        <f>A134+Calculator!$O$31/200</f>
        <v>5.9499999999999869</v>
      </c>
      <c r="B135" s="43">
        <v>93.007210020117427</v>
      </c>
      <c r="C135" s="48"/>
      <c r="D135" s="27"/>
    </row>
    <row r="136" spans="1:4" ht="18" customHeight="1" x14ac:dyDescent="0.2">
      <c r="A136" s="51">
        <f>A135+Calculator!$O$31/200</f>
        <v>5.9999999999999867</v>
      </c>
      <c r="B136" s="43">
        <v>93.014880360623323</v>
      </c>
      <c r="C136" s="48"/>
      <c r="D136" s="27"/>
    </row>
    <row r="137" spans="1:4" ht="18" customHeight="1" x14ac:dyDescent="0.2">
      <c r="A137" s="51">
        <f>A136+Calculator!$O$31/200</f>
        <v>6.0499999999999865</v>
      </c>
      <c r="B137" s="43">
        <v>93.022516334169367</v>
      </c>
      <c r="C137" s="48"/>
      <c r="D137" s="27"/>
    </row>
    <row r="138" spans="1:4" ht="18" customHeight="1" x14ac:dyDescent="0.2">
      <c r="A138" s="51">
        <f>A137+Calculator!$O$31/200</f>
        <v>6.0999999999999863</v>
      </c>
      <c r="B138" s="43">
        <v>93.030119077486233</v>
      </c>
      <c r="C138" s="48"/>
      <c r="D138" s="27"/>
    </row>
    <row r="139" spans="1:4" ht="18" customHeight="1" x14ac:dyDescent="0.2">
      <c r="A139" s="51">
        <f>A138+Calculator!$O$31/200</f>
        <v>6.1499999999999861</v>
      </c>
      <c r="B139" s="43">
        <v>93.037689684883233</v>
      </c>
      <c r="C139" s="48"/>
      <c r="D139" s="27"/>
    </row>
    <row r="140" spans="1:4" ht="18" customHeight="1" x14ac:dyDescent="0.2">
      <c r="A140" s="51">
        <f>A139+Calculator!$O$31/200</f>
        <v>6.199999999999986</v>
      </c>
      <c r="B140" s="43">
        <v>93.045229209834375</v>
      </c>
      <c r="C140" s="48"/>
      <c r="D140" s="27"/>
    </row>
    <row r="141" spans="1:4" ht="18" customHeight="1" x14ac:dyDescent="0.2">
      <c r="A141" s="51">
        <f>A140+Calculator!$O$31/200</f>
        <v>6.2499999999999858</v>
      </c>
      <c r="B141" s="43">
        <v>93.052738666505206</v>
      </c>
      <c r="C141" s="48"/>
      <c r="D141" s="27"/>
    </row>
    <row r="142" spans="1:4" ht="18" customHeight="1" x14ac:dyDescent="0.2">
      <c r="A142" s="51">
        <f>A141+Calculator!$O$31/200</f>
        <v>6.2999999999999856</v>
      </c>
      <c r="B142" s="43">
        <v>93.060219031222559</v>
      </c>
      <c r="C142" s="48"/>
      <c r="D142" s="27"/>
    </row>
    <row r="143" spans="1:4" ht="18" customHeight="1" x14ac:dyDescent="0.2">
      <c r="A143" s="51">
        <f>A142+Calculator!$O$31/200</f>
        <v>6.3499999999999854</v>
      </c>
      <c r="B143" s="43">
        <v>93.06767124388935</v>
      </c>
      <c r="C143" s="48"/>
      <c r="D143" s="27"/>
    </row>
    <row r="144" spans="1:4" ht="18" customHeight="1" x14ac:dyDescent="0.2">
      <c r="A144" s="51">
        <f>A143+Calculator!$O$31/200</f>
        <v>6.3999999999999853</v>
      </c>
      <c r="B144" s="43">
        <v>93.075096209346555</v>
      </c>
      <c r="C144" s="48"/>
      <c r="D144" s="27"/>
    </row>
    <row r="145" spans="1:4" ht="18" customHeight="1" x14ac:dyDescent="0.2">
      <c r="A145" s="51">
        <f>A144+Calculator!$O$31/200</f>
        <v>6.4499999999999851</v>
      </c>
      <c r="B145" s="43">
        <v>93.082494798684195</v>
      </c>
      <c r="C145" s="48"/>
      <c r="D145" s="27"/>
    </row>
    <row r="146" spans="1:4" ht="18" customHeight="1" x14ac:dyDescent="0.2">
      <c r="A146" s="51">
        <f>A145+Calculator!$O$31/200</f>
        <v>6.4999999999999849</v>
      </c>
      <c r="B146" s="43">
        <v>93.089867850503438</v>
      </c>
      <c r="C146" s="48"/>
      <c r="D146" s="27"/>
    </row>
    <row r="147" spans="1:4" ht="18" customHeight="1" x14ac:dyDescent="0.2">
      <c r="A147" s="51">
        <f>A146+Calculator!$O$31/200</f>
        <v>6.5499999999999847</v>
      </c>
      <c r="B147" s="43">
        <v>93.097216172131382</v>
      </c>
      <c r="C147" s="48"/>
      <c r="D147" s="27"/>
    </row>
    <row r="148" spans="1:4" ht="18" customHeight="1" x14ac:dyDescent="0.2">
      <c r="A148" s="51">
        <f>A147+Calculator!$O$31/200</f>
        <v>6.5999999999999845</v>
      </c>
      <c r="B148" s="43">
        <v>93.104540540790509</v>
      </c>
      <c r="C148" s="48"/>
      <c r="D148" s="27"/>
    </row>
    <row r="149" spans="1:4" ht="18" customHeight="1" x14ac:dyDescent="0.2">
      <c r="A149" s="51">
        <f>A148+Calculator!$O$31/200</f>
        <v>6.6499999999999844</v>
      </c>
      <c r="B149" s="43">
        <v>93.111841704724426</v>
      </c>
      <c r="C149" s="48"/>
      <c r="D149" s="27"/>
    </row>
    <row r="150" spans="1:4" ht="18" customHeight="1" x14ac:dyDescent="0.2">
      <c r="A150" s="51">
        <f>A149+Calculator!$O$31/200</f>
        <v>6.6999999999999842</v>
      </c>
      <c r="B150" s="43">
        <v>93.11912038428143</v>
      </c>
      <c r="C150" s="48"/>
      <c r="D150" s="27"/>
    </row>
    <row r="151" spans="1:4" ht="18" customHeight="1" x14ac:dyDescent="0.2">
      <c r="A151" s="51">
        <f>A150+Calculator!$O$31/200</f>
        <v>6.749999999999984</v>
      </c>
      <c r="B151" s="43">
        <v>93.126377272957711</v>
      </c>
      <c r="C151" s="48"/>
      <c r="D151" s="27"/>
    </row>
    <row r="152" spans="1:4" ht="18" customHeight="1" x14ac:dyDescent="0.2">
      <c r="A152" s="51">
        <f>A151+Calculator!$O$31/200</f>
        <v>6.7999999999999838</v>
      </c>
      <c r="B152" s="43">
        <v>93.133613038401322</v>
      </c>
      <c r="C152" s="48"/>
      <c r="D152" s="27"/>
    </row>
    <row r="153" spans="1:4" ht="18" customHeight="1" x14ac:dyDescent="0.2">
      <c r="A153" s="51">
        <f>A152+Calculator!$O$31/200</f>
        <v>6.8499999999999837</v>
      </c>
      <c r="B153" s="43">
        <v>93.140828323378884</v>
      </c>
      <c r="C153" s="48"/>
      <c r="D153" s="27"/>
    </row>
    <row r="154" spans="1:4" ht="18" customHeight="1" x14ac:dyDescent="0.2">
      <c r="A154" s="51">
        <f>A153+Calculator!$O$31/200</f>
        <v>6.8999999999999835</v>
      </c>
      <c r="B154" s="43">
        <v>93.148023746705917</v>
      </c>
      <c r="C154" s="48"/>
      <c r="D154" s="27"/>
    </row>
    <row r="155" spans="1:4" ht="18" customHeight="1" x14ac:dyDescent="0.2">
      <c r="A155" s="51">
        <f>A154+Calculator!$O$31/200</f>
        <v>6.9499999999999833</v>
      </c>
      <c r="B155" s="43">
        <v>93.155199904142492</v>
      </c>
      <c r="C155" s="48"/>
      <c r="D155" s="27"/>
    </row>
    <row r="156" spans="1:4" ht="18" customHeight="1" x14ac:dyDescent="0.2">
      <c r="A156" s="51">
        <f>A155+Calculator!$O$31/200</f>
        <v>6.9999999999999831</v>
      </c>
      <c r="B156" s="43">
        <v>93.162357369255375</v>
      </c>
      <c r="C156" s="48"/>
      <c r="D156" s="27"/>
    </row>
    <row r="157" spans="1:4" ht="18" customHeight="1" x14ac:dyDescent="0.2">
      <c r="A157" s="51">
        <f>A156+Calculator!$O$31/200</f>
        <v>7.0499999999999829</v>
      </c>
      <c r="B157" s="43">
        <v>93.169496694247968</v>
      </c>
      <c r="C157" s="48"/>
      <c r="D157" s="27"/>
    </row>
    <row r="158" spans="1:4" ht="18" customHeight="1" x14ac:dyDescent="0.2">
      <c r="A158" s="51">
        <f>A157+Calculator!$O$31/200</f>
        <v>7.0999999999999828</v>
      </c>
      <c r="B158" s="43">
        <v>93.176618410759062</v>
      </c>
      <c r="C158" s="48"/>
      <c r="D158" s="27"/>
    </row>
    <row r="159" spans="1:4" ht="18" customHeight="1" x14ac:dyDescent="0.2">
      <c r="A159" s="51">
        <f>A158+Calculator!$O$31/200</f>
        <v>7.1499999999999826</v>
      </c>
      <c r="B159" s="43">
        <v>93.183723030631995</v>
      </c>
      <c r="C159" s="48"/>
      <c r="D159" s="27"/>
    </row>
    <row r="160" spans="1:4" ht="18" customHeight="1" x14ac:dyDescent="0.2">
      <c r="A160" s="51">
        <f>A159+Calculator!$O$31/200</f>
        <v>7.1999999999999824</v>
      </c>
      <c r="B160" s="43">
        <v>93.190811046654744</v>
      </c>
      <c r="C160" s="48"/>
      <c r="D160" s="27"/>
    </row>
    <row r="161" spans="1:4" ht="18" customHeight="1" x14ac:dyDescent="0.2">
      <c r="A161" s="51">
        <f>A160+Calculator!$O$31/200</f>
        <v>7.2499999999999822</v>
      </c>
      <c r="B161" s="43">
        <v>93.197882933272567</v>
      </c>
      <c r="C161" s="48"/>
      <c r="D161" s="27"/>
    </row>
    <row r="162" spans="1:4" ht="18" customHeight="1" x14ac:dyDescent="0.2">
      <c r="A162" s="51">
        <f>A161+Calculator!$O$31/200</f>
        <v>7.2999999999999821</v>
      </c>
      <c r="B162" s="43">
        <v>93.204939147273905</v>
      </c>
      <c r="C162" s="48"/>
      <c r="D162" s="27"/>
    </row>
    <row r="163" spans="1:4" ht="18" customHeight="1" x14ac:dyDescent="0.2">
      <c r="A163" s="51">
        <f>A162+Calculator!$O$31/200</f>
        <v>7.3499999999999819</v>
      </c>
      <c r="B163" s="43">
        <v>93.211980128450591</v>
      </c>
      <c r="C163" s="48"/>
      <c r="D163" s="27"/>
    </row>
    <row r="164" spans="1:4" ht="18" customHeight="1" x14ac:dyDescent="0.2">
      <c r="A164" s="51">
        <f>A163+Calculator!$O$31/200</f>
        <v>7.3999999999999817</v>
      </c>
      <c r="B164" s="43">
        <v>93.219006300233502</v>
      </c>
      <c r="C164" s="48"/>
      <c r="D164" s="27"/>
    </row>
    <row r="165" spans="1:4" ht="18" customHeight="1" x14ac:dyDescent="0.2">
      <c r="A165" s="51">
        <f>A164+Calculator!$O$31/200</f>
        <v>7.4499999999999815</v>
      </c>
      <c r="B165" s="43">
        <v>93.226018070304306</v>
      </c>
      <c r="C165" s="48"/>
      <c r="D165" s="27"/>
    </row>
    <row r="166" spans="1:4" ht="18" customHeight="1" x14ac:dyDescent="0.2">
      <c r="A166" s="51">
        <f>A165+Calculator!$O$31/200</f>
        <v>7.4999999999999813</v>
      </c>
      <c r="B166" s="43">
        <v>93.233015831184375</v>
      </c>
      <c r="C166" s="48"/>
      <c r="D166" s="27"/>
    </row>
    <row r="167" spans="1:4" ht="18" customHeight="1" x14ac:dyDescent="0.2">
      <c r="A167" s="51">
        <f>A166+Calculator!$O$31/200</f>
        <v>7.5499999999999812</v>
      </c>
      <c r="B167" s="43">
        <v>93.239999960801725</v>
      </c>
      <c r="C167" s="48"/>
      <c r="D167" s="27"/>
    </row>
    <row r="168" spans="1:4" ht="18" customHeight="1" x14ac:dyDescent="0.2">
      <c r="A168" s="51">
        <f>A167+Calculator!$O$31/200</f>
        <v>7.599999999999981</v>
      </c>
      <c r="B168" s="43">
        <v>93.246970823036719</v>
      </c>
      <c r="C168" s="48"/>
      <c r="D168" s="27"/>
    </row>
    <row r="169" spans="1:4" ht="18" customHeight="1" x14ac:dyDescent="0.2">
      <c r="A169" s="51">
        <f>A168+Calculator!$O$31/200</f>
        <v>7.6499999999999808</v>
      </c>
      <c r="B169" s="43">
        <v>93.253928768247306</v>
      </c>
      <c r="C169" s="48"/>
      <c r="D169" s="27"/>
    </row>
    <row r="170" spans="1:4" ht="18" customHeight="1" x14ac:dyDescent="0.2">
      <c r="A170" s="51">
        <f>A169+Calculator!$O$31/200</f>
        <v>7.6999999999999806</v>
      </c>
      <c r="B170" s="43">
        <v>93.260874133774749</v>
      </c>
      <c r="C170" s="48"/>
      <c r="D170" s="27"/>
    </row>
    <row r="171" spans="1:4" ht="18" customHeight="1" x14ac:dyDescent="0.2">
      <c r="A171" s="51">
        <f>A170+Calculator!$O$31/200</f>
        <v>7.7499999999999805</v>
      </c>
      <c r="B171" s="43">
        <v>93.267807244430259</v>
      </c>
      <c r="C171" s="48"/>
      <c r="D171" s="27"/>
    </row>
    <row r="172" spans="1:4" ht="18" customHeight="1" x14ac:dyDescent="0.2">
      <c r="A172" s="51">
        <f>A171+Calculator!$O$31/200</f>
        <v>7.7999999999999803</v>
      </c>
      <c r="B172" s="43">
        <v>93.27472841296364</v>
      </c>
      <c r="C172" s="48"/>
      <c r="D172" s="27"/>
    </row>
    <row r="173" spans="1:4" ht="18" customHeight="1" x14ac:dyDescent="0.2">
      <c r="A173" s="51">
        <f>A172+Calculator!$O$31/200</f>
        <v>7.8499999999999801</v>
      </c>
      <c r="B173" s="43">
        <v>93.281637940514244</v>
      </c>
      <c r="C173" s="48"/>
      <c r="D173" s="27"/>
    </row>
    <row r="174" spans="1:4" ht="18" customHeight="1" x14ac:dyDescent="0.2">
      <c r="A174" s="51">
        <f>A173+Calculator!$O$31/200</f>
        <v>7.8999999999999799</v>
      </c>
      <c r="B174" s="43">
        <v>93.288536117045126</v>
      </c>
      <c r="C174" s="48"/>
      <c r="D174" s="27"/>
    </row>
    <row r="175" spans="1:4" ht="18" customHeight="1" x14ac:dyDescent="0.2">
      <c r="A175" s="51">
        <f>A174+Calculator!$O$31/200</f>
        <v>7.9499999999999797</v>
      </c>
      <c r="B175" s="43">
        <v>93.29542322176097</v>
      </c>
      <c r="C175" s="48"/>
      <c r="D175" s="27"/>
    </row>
    <row r="176" spans="1:4" ht="18" customHeight="1" x14ac:dyDescent="0.2">
      <c r="A176" s="51">
        <f>A175+Calculator!$O$31/200</f>
        <v>7.9999999999999796</v>
      </c>
      <c r="B176" s="43">
        <v>93.302299523510356</v>
      </c>
      <c r="C176" s="48"/>
      <c r="D176" s="27"/>
    </row>
    <row r="177" spans="1:4" ht="18" customHeight="1" x14ac:dyDescent="0.2">
      <c r="A177" s="51">
        <f>A176+Calculator!$O$31/200</f>
        <v>8.0499999999999794</v>
      </c>
      <c r="B177" s="43">
        <v>93.309165281173037</v>
      </c>
      <c r="C177" s="48"/>
      <c r="D177" s="27"/>
    </row>
    <row r="178" spans="1:4" ht="18" customHeight="1" x14ac:dyDescent="0.2">
      <c r="A178" s="51">
        <f>A177+Calculator!$O$31/200</f>
        <v>8.0999999999999801</v>
      </c>
      <c r="B178" s="43">
        <v>93.316020744032613</v>
      </c>
      <c r="C178" s="48"/>
      <c r="D178" s="27"/>
    </row>
    <row r="179" spans="1:4" ht="18" customHeight="1" x14ac:dyDescent="0.2">
      <c r="A179" s="51">
        <f>A178+Calculator!$O$31/200</f>
        <v>8.1499999999999808</v>
      </c>
      <c r="B179" s="43">
        <v>93.322866152135475</v>
      </c>
      <c r="C179" s="48"/>
      <c r="D179" s="27"/>
    </row>
    <row r="180" spans="1:4" ht="18" customHeight="1" x14ac:dyDescent="0.2">
      <c r="A180" s="51">
        <f>A179+Calculator!$O$31/200</f>
        <v>8.1999999999999815</v>
      </c>
      <c r="B180" s="43">
        <v>93.329701736636082</v>
      </c>
      <c r="C180" s="48"/>
      <c r="D180" s="27"/>
    </row>
    <row r="181" spans="1:4" ht="18" customHeight="1" x14ac:dyDescent="0.2">
      <c r="A181" s="51">
        <f>A180+Calculator!$O$31/200</f>
        <v>8.2499999999999822</v>
      </c>
      <c r="B181" s="43">
        <v>93.336527720129538</v>
      </c>
      <c r="C181" s="48"/>
      <c r="D181" s="27"/>
    </row>
    <row r="182" spans="1:4" ht="18" customHeight="1" x14ac:dyDescent="0.2">
      <c r="A182" s="51">
        <f>A181+Calculator!$O$31/200</f>
        <v>8.2999999999999829</v>
      </c>
      <c r="B182" s="43">
        <v>93.343344316971553</v>
      </c>
      <c r="C182" s="48"/>
      <c r="D182" s="27"/>
    </row>
    <row r="183" spans="1:4" ht="18" customHeight="1" x14ac:dyDescent="0.2">
      <c r="A183" s="51">
        <f>A182+Calculator!$O$31/200</f>
        <v>8.3499999999999837</v>
      </c>
      <c r="B183" s="43">
        <v>93.350151733586614</v>
      </c>
      <c r="C183" s="48"/>
      <c r="D183" s="27"/>
    </row>
    <row r="184" spans="1:4" ht="18" customHeight="1" x14ac:dyDescent="0.2">
      <c r="A184" s="51">
        <f>A183+Calculator!$O$31/200</f>
        <v>8.3999999999999844</v>
      </c>
      <c r="B184" s="43">
        <v>93.35695016876447</v>
      </c>
      <c r="C184" s="48"/>
      <c r="D184" s="27"/>
    </row>
    <row r="185" spans="1:4" ht="18" customHeight="1" x14ac:dyDescent="0.2">
      <c r="A185" s="51">
        <f>A184+Calculator!$O$31/200</f>
        <v>8.4499999999999851</v>
      </c>
      <c r="B185" s="43">
        <v>93.363739813945656</v>
      </c>
      <c r="C185" s="48"/>
      <c r="D185" s="27"/>
    </row>
    <row r="186" spans="1:4" ht="18" customHeight="1" x14ac:dyDescent="0.2">
      <c r="A186" s="51">
        <f>A185+Calculator!$O$31/200</f>
        <v>8.4999999999999858</v>
      </c>
      <c r="B186" s="43">
        <v>93.370520853496231</v>
      </c>
      <c r="C186" s="48"/>
      <c r="D186" s="27"/>
    </row>
    <row r="187" spans="1:4" ht="18" customHeight="1" x14ac:dyDescent="0.2">
      <c r="A187" s="51">
        <f>A186+Calculator!$O$31/200</f>
        <v>8.5499999999999865</v>
      </c>
      <c r="B187" s="43">
        <v>93.37729346497234</v>
      </c>
      <c r="C187" s="48"/>
      <c r="D187" s="27"/>
    </row>
    <row r="188" spans="1:4" ht="18" customHeight="1" x14ac:dyDescent="0.2">
      <c r="A188" s="51">
        <f>A187+Calculator!$O$31/200</f>
        <v>8.5999999999999872</v>
      </c>
      <c r="B188" s="43">
        <v>93.384057819374817</v>
      </c>
      <c r="C188" s="48"/>
      <c r="D188" s="27"/>
    </row>
    <row r="189" spans="1:4" ht="18" customHeight="1" x14ac:dyDescent="0.2">
      <c r="A189" s="51">
        <f>A188+Calculator!$O$31/200</f>
        <v>8.6499999999999879</v>
      </c>
      <c r="B189" s="43">
        <v>93.390814081394282</v>
      </c>
      <c r="C189" s="48"/>
      <c r="D189" s="27"/>
    </row>
    <row r="190" spans="1:4" ht="18" customHeight="1" x14ac:dyDescent="0.2">
      <c r="A190" s="51">
        <f>A189+Calculator!$O$31/200</f>
        <v>8.6999999999999886</v>
      </c>
      <c r="B190" s="43">
        <v>93.397562409647094</v>
      </c>
      <c r="C190" s="48"/>
      <c r="D190" s="27"/>
    </row>
    <row r="191" spans="1:4" ht="18" customHeight="1" x14ac:dyDescent="0.2">
      <c r="A191" s="51">
        <f>A190+Calculator!$O$31/200</f>
        <v>8.7499999999999893</v>
      </c>
      <c r="B191" s="43">
        <v>93.404302956902427</v>
      </c>
      <c r="C191" s="48"/>
      <c r="D191" s="27"/>
    </row>
    <row r="192" spans="1:4" ht="18" customHeight="1" x14ac:dyDescent="0.2">
      <c r="A192" s="51">
        <f>A191+Calculator!$O$31/200</f>
        <v>8.7999999999999901</v>
      </c>
      <c r="B192" s="43">
        <v>93.411035870300964</v>
      </c>
      <c r="C192" s="48"/>
      <c r="D192" s="27"/>
    </row>
    <row r="193" spans="1:4" ht="18" customHeight="1" x14ac:dyDescent="0.2">
      <c r="A193" s="51">
        <f>A192+Calculator!$O$31/200</f>
        <v>8.8499999999999908</v>
      </c>
      <c r="B193" s="43">
        <v>93.417761291565256</v>
      </c>
      <c r="C193" s="48"/>
      <c r="D193" s="27"/>
    </row>
    <row r="194" spans="1:4" ht="18" customHeight="1" x14ac:dyDescent="0.2">
      <c r="A194" s="51">
        <f>A193+Calculator!$O$31/200</f>
        <v>8.8999999999999915</v>
      </c>
      <c r="B194" s="43">
        <v>93.42447935720233</v>
      </c>
      <c r="C194" s="48"/>
      <c r="D194" s="27"/>
    </row>
    <row r="195" spans="1:4" ht="18" customHeight="1" x14ac:dyDescent="0.2">
      <c r="A195" s="51">
        <f>A194+Calculator!$O$31/200</f>
        <v>8.9499999999999922</v>
      </c>
      <c r="B195" s="43">
        <v>93.431190198698687</v>
      </c>
      <c r="C195" s="48"/>
      <c r="D195" s="27"/>
    </row>
    <row r="196" spans="1:4" ht="18" customHeight="1" x14ac:dyDescent="0.2">
      <c r="A196" s="51">
        <f>A195+Calculator!$O$31/200</f>
        <v>8.9999999999999929</v>
      </c>
      <c r="B196" s="43">
        <v>93.43789394270803</v>
      </c>
      <c r="C196" s="48"/>
      <c r="D196" s="27"/>
    </row>
    <row r="197" spans="1:4" ht="18" customHeight="1" x14ac:dyDescent="0.2">
      <c r="A197" s="51">
        <f>A196+Calculator!$O$31/200</f>
        <v>9.0499999999999936</v>
      </c>
      <c r="B197" s="43">
        <v>93.444590711231896</v>
      </c>
      <c r="C197" s="48"/>
      <c r="D197" s="27"/>
    </row>
    <row r="198" spans="1:4" ht="18" customHeight="1" x14ac:dyDescent="0.2">
      <c r="A198" s="51">
        <f>A197+Calculator!$O$31/200</f>
        <v>9.0999999999999943</v>
      </c>
      <c r="B198" s="43">
        <v>93.451280621793643</v>
      </c>
      <c r="C198" s="48"/>
      <c r="D198" s="27"/>
    </row>
    <row r="199" spans="1:4" ht="18" customHeight="1" x14ac:dyDescent="0.2">
      <c r="A199" s="51">
        <f>A198+Calculator!$O$31/200</f>
        <v>9.149999999999995</v>
      </c>
      <c r="B199" s="43">
        <v>93.45796378760582</v>
      </c>
      <c r="C199" s="48"/>
      <c r="D199" s="27"/>
    </row>
    <row r="200" spans="1:4" ht="18" customHeight="1" x14ac:dyDescent="0.2">
      <c r="A200" s="51">
        <f>A199+Calculator!$O$31/200</f>
        <v>9.1999999999999957</v>
      </c>
      <c r="B200" s="43">
        <v>93.46464031773138</v>
      </c>
      <c r="C200" s="48"/>
      <c r="D200" s="27"/>
    </row>
    <row r="201" spans="1:4" ht="18" customHeight="1" x14ac:dyDescent="0.2">
      <c r="A201" s="51">
        <f>A200+Calculator!$O$31/200</f>
        <v>9.2499999999999964</v>
      </c>
      <c r="B201" s="43">
        <v>93.471310317238775</v>
      </c>
      <c r="C201" s="48"/>
      <c r="D201" s="27"/>
    </row>
    <row r="202" spans="1:4" ht="18" customHeight="1" x14ac:dyDescent="0.2">
      <c r="A202" s="51">
        <f>A201+Calculator!$O$31/200</f>
        <v>9.2999999999999972</v>
      </c>
      <c r="B202" s="43">
        <v>93.477973887351297</v>
      </c>
      <c r="C202" s="48"/>
      <c r="D202" s="27"/>
    </row>
    <row r="203" spans="1:4" ht="18" customHeight="1" x14ac:dyDescent="0.2">
      <c r="A203" s="51">
        <f>A202+Calculator!$O$31/200</f>
        <v>9.3499999999999979</v>
      </c>
      <c r="B203" s="43">
        <v>93.48463112559088</v>
      </c>
      <c r="C203" s="48"/>
      <c r="D203" s="27"/>
    </row>
    <row r="204" spans="1:4" ht="18" customHeight="1" x14ac:dyDescent="0.2">
      <c r="A204" s="51">
        <f>A203+Calculator!$O$31/200</f>
        <v>9.3999999999999986</v>
      </c>
      <c r="B204" s="43">
        <v>93.491282125916371</v>
      </c>
      <c r="C204" s="48"/>
      <c r="D204" s="27"/>
    </row>
    <row r="205" spans="1:4" ht="18" customHeight="1" x14ac:dyDescent="0.2">
      <c r="A205" s="51">
        <f>A204+Calculator!$O$31/200</f>
        <v>9.4499999999999993</v>
      </c>
      <c r="B205" s="43">
        <v>93.497926978856825</v>
      </c>
      <c r="C205" s="48"/>
      <c r="D205" s="27"/>
    </row>
    <row r="206" spans="1:4" ht="18" customHeight="1" x14ac:dyDescent="0.2">
      <c r="A206" s="51">
        <f>A205+Calculator!$O$31/200</f>
        <v>9.5</v>
      </c>
      <c r="B206" s="43">
        <v>93.504565771639705</v>
      </c>
      <c r="C206" s="48"/>
      <c r="D206" s="27"/>
    </row>
    <row r="207" spans="1:4" ht="18" customHeight="1" x14ac:dyDescent="0.2">
      <c r="A207" s="51">
        <f>A206+Calculator!$O$31/200</f>
        <v>9.5500000000000007</v>
      </c>
      <c r="B207" s="43">
        <v>93.51119858831423</v>
      </c>
      <c r="C207" s="48"/>
      <c r="D207" s="27"/>
    </row>
    <row r="208" spans="1:4" ht="18" customHeight="1" x14ac:dyDescent="0.2">
      <c r="A208" s="51">
        <f>A207+Calculator!$O$31/200</f>
        <v>9.6000000000000014</v>
      </c>
      <c r="B208" s="43">
        <v>93.517825509870278</v>
      </c>
      <c r="C208" s="48"/>
      <c r="D208" s="27"/>
    </row>
    <row r="209" spans="1:4" ht="18" customHeight="1" x14ac:dyDescent="0.2">
      <c r="A209" s="51">
        <f>A208+Calculator!$O$31/200</f>
        <v>9.6500000000000021</v>
      </c>
      <c r="B209" s="43">
        <v>93.524446614352698</v>
      </c>
      <c r="C209" s="48"/>
      <c r="D209" s="27"/>
    </row>
    <row r="210" spans="1:4" ht="18" customHeight="1" x14ac:dyDescent="0.2">
      <c r="A210" s="51">
        <f>A209+Calculator!$O$31/200</f>
        <v>9.7000000000000028</v>
      </c>
      <c r="B210" s="43">
        <v>93.531061976971415</v>
      </c>
      <c r="C210" s="48"/>
      <c r="D210" s="27"/>
    </row>
    <row r="211" spans="1:4" ht="18" customHeight="1" x14ac:dyDescent="0.2">
      <c r="A211" s="51">
        <f>A210+Calculator!$O$31/200</f>
        <v>9.7500000000000036</v>
      </c>
      <c r="B211" s="43">
        <v>93.537671670207402</v>
      </c>
      <c r="C211" s="48"/>
      <c r="D211" s="27"/>
    </row>
    <row r="212" spans="1:4" ht="18" customHeight="1" x14ac:dyDescent="0.2">
      <c r="A212" s="51">
        <f>A211+Calculator!$O$31/200</f>
        <v>9.8000000000000043</v>
      </c>
      <c r="B212" s="43">
        <v>93.544275763914641</v>
      </c>
      <c r="C212" s="48"/>
      <c r="D212" s="27"/>
    </row>
    <row r="213" spans="1:4" ht="18" customHeight="1" x14ac:dyDescent="0.2">
      <c r="A213" s="51">
        <f>A212+Calculator!$O$31/200</f>
        <v>9.850000000000005</v>
      </c>
      <c r="B213" s="43">
        <v>93.550874325418377</v>
      </c>
      <c r="C213" s="48"/>
      <c r="D213" s="27"/>
    </row>
    <row r="214" spans="1:4" ht="18" customHeight="1" x14ac:dyDescent="0.2">
      <c r="A214" s="51">
        <f>A213+Calculator!$O$31/200</f>
        <v>9.9000000000000057</v>
      </c>
      <c r="B214" s="43">
        <v>93.557467419609623</v>
      </c>
      <c r="C214" s="48"/>
      <c r="D214" s="27"/>
    </row>
    <row r="215" spans="1:4" ht="18" customHeight="1" x14ac:dyDescent="0.2">
      <c r="A215" s="51">
        <f>A214+Calculator!$O$31/200</f>
        <v>9.9500000000000064</v>
      </c>
      <c r="B215" s="43">
        <v>93.564055109036133</v>
      </c>
      <c r="C215" s="48"/>
      <c r="D215" s="27"/>
    </row>
    <row r="216" spans="1:4" ht="18" customHeight="1" x14ac:dyDescent="0.2">
      <c r="A216" s="51">
        <f>A215+Calculator!$O$31/200</f>
        <v>10.000000000000007</v>
      </c>
      <c r="B216" s="43">
        <v>93.570637453989974</v>
      </c>
      <c r="C216" s="48"/>
      <c r="D216" s="27"/>
    </row>
    <row r="217" spans="1:4" ht="18" customHeight="1" x14ac:dyDescent="0.2">
      <c r="A217" s="51">
        <f>A216+Calculator!$O$31/200</f>
        <v>10.050000000000008</v>
      </c>
      <c r="B217" s="43">
        <v>91.150129754144132</v>
      </c>
      <c r="C217" s="48"/>
      <c r="D217" s="27"/>
    </row>
    <row r="218" spans="1:4" ht="18" customHeight="1" x14ac:dyDescent="0.2">
      <c r="A218" s="51">
        <f>A217+Calculator!$O$31/200</f>
        <v>10.100000000000009</v>
      </c>
      <c r="B218" s="43">
        <v>90.374467794883813</v>
      </c>
      <c r="C218" s="48"/>
      <c r="D218" s="27"/>
    </row>
    <row r="219" spans="1:4" ht="18" customHeight="1" x14ac:dyDescent="0.2">
      <c r="A219" s="51">
        <f>A218+Calculator!$O$31/200</f>
        <v>10.150000000000009</v>
      </c>
      <c r="B219" s="43">
        <v>89.874225156784547</v>
      </c>
      <c r="C219" s="48"/>
      <c r="D219" s="27"/>
    </row>
    <row r="220" spans="1:4" ht="18" customHeight="1" x14ac:dyDescent="0.2">
      <c r="A220" s="51">
        <f>A219+Calculator!$O$31/200</f>
        <v>10.20000000000001</v>
      </c>
      <c r="B220" s="43">
        <v>89.506007905970492</v>
      </c>
      <c r="C220" s="48"/>
      <c r="D220" s="27"/>
    </row>
    <row r="221" spans="1:4" ht="18" customHeight="1" x14ac:dyDescent="0.2">
      <c r="A221" s="51">
        <f>A220+Calculator!$O$31/200</f>
        <v>10.250000000000011</v>
      </c>
      <c r="B221" s="43">
        <v>89.212693565778778</v>
      </c>
      <c r="C221" s="48"/>
      <c r="D221" s="27"/>
    </row>
    <row r="222" spans="1:4" ht="18" customHeight="1" x14ac:dyDescent="0.2">
      <c r="A222" s="51">
        <f>A221+Calculator!$O$31/200</f>
        <v>10.300000000000011</v>
      </c>
      <c r="B222" s="43">
        <v>88.968824472151567</v>
      </c>
      <c r="C222" s="48"/>
      <c r="D222" s="27"/>
    </row>
    <row r="223" spans="1:4" ht="18" customHeight="1" x14ac:dyDescent="0.2">
      <c r="A223" s="51">
        <f>A222+Calculator!$O$31/200</f>
        <v>10.350000000000012</v>
      </c>
      <c r="B223" s="43">
        <v>88.761317515039465</v>
      </c>
      <c r="C223" s="48"/>
      <c r="D223" s="27"/>
    </row>
    <row r="224" spans="1:4" ht="18" customHeight="1" x14ac:dyDescent="0.2">
      <c r="A224" s="51">
        <f>A223+Calculator!$O$31/200</f>
        <v>10.400000000000013</v>
      </c>
      <c r="B224" s="43">
        <v>88.582300238332252</v>
      </c>
      <c r="C224" s="48"/>
      <c r="D224" s="27"/>
    </row>
    <row r="225" spans="1:4" ht="18" customHeight="1" x14ac:dyDescent="0.2">
      <c r="A225" s="51">
        <f>A224+Calculator!$O$31/200</f>
        <v>10.450000000000014</v>
      </c>
      <c r="B225" s="43">
        <v>88.426369590771699</v>
      </c>
      <c r="C225" s="48"/>
      <c r="D225" s="27"/>
    </row>
    <row r="226" spans="1:4" ht="18" customHeight="1" x14ac:dyDescent="0.2">
      <c r="A226" s="51">
        <f>A225+Calculator!$O$31/200</f>
        <v>10.500000000000014</v>
      </c>
      <c r="B226" s="43">
        <v>88.289483459623725</v>
      </c>
      <c r="C226" s="48"/>
      <c r="D226" s="27"/>
    </row>
    <row r="227" spans="1:4" ht="18" customHeight="1" x14ac:dyDescent="0.2">
      <c r="A227" s="51">
        <f>A226+Calculator!$O$31/200</f>
        <v>10.550000000000015</v>
      </c>
      <c r="B227" s="43">
        <v>88.16846843415243</v>
      </c>
      <c r="C227" s="48"/>
      <c r="D227" s="27"/>
    </row>
    <row r="228" spans="1:4" ht="18" customHeight="1" x14ac:dyDescent="0.2">
      <c r="A228" s="51">
        <f>A227+Calculator!$O$31/200</f>
        <v>10.600000000000016</v>
      </c>
      <c r="B228" s="43">
        <v>88.06076987839694</v>
      </c>
      <c r="C228" s="48"/>
      <c r="D228" s="27"/>
    </row>
    <row r="229" spans="1:4" ht="18" customHeight="1" x14ac:dyDescent="0.2">
      <c r="A229" s="51">
        <f>A228+Calculator!$O$31/200</f>
        <v>10.650000000000016</v>
      </c>
      <c r="B229" s="43">
        <v>87.964304418009135</v>
      </c>
      <c r="C229" s="48"/>
      <c r="D229" s="27"/>
    </row>
    <row r="230" spans="1:4" ht="18" customHeight="1" x14ac:dyDescent="0.2">
      <c r="A230" s="51">
        <f>A229+Calculator!$O$31/200</f>
        <v>10.700000000000017</v>
      </c>
      <c r="B230" s="43">
        <v>87.877360850180693</v>
      </c>
      <c r="C230" s="48"/>
      <c r="D230" s="27"/>
    </row>
    <row r="231" spans="1:4" ht="18" customHeight="1" x14ac:dyDescent="0.2">
      <c r="A231" s="51">
        <f>A230+Calculator!$O$31/200</f>
        <v>10.750000000000018</v>
      </c>
      <c r="B231" s="43">
        <v>87.798527454177517</v>
      </c>
      <c r="C231" s="48"/>
      <c r="D231" s="27"/>
    </row>
    <row r="232" spans="1:4" ht="18" customHeight="1" x14ac:dyDescent="0.2">
      <c r="A232" s="51">
        <f>A231+Calculator!$O$31/200</f>
        <v>10.800000000000018</v>
      </c>
      <c r="B232" s="43">
        <v>87.726635869958358</v>
      </c>
      <c r="C232" s="48"/>
      <c r="D232" s="27"/>
    </row>
    <row r="233" spans="1:4" ht="18" customHeight="1" x14ac:dyDescent="0.2">
      <c r="A233" s="51">
        <f>A232+Calculator!$O$31/200</f>
        <v>10.850000000000019</v>
      </c>
      <c r="B233" s="43">
        <v>87.66071656445024</v>
      </c>
      <c r="C233" s="48"/>
      <c r="D233" s="27"/>
    </row>
    <row r="234" spans="1:4" ht="18" customHeight="1" x14ac:dyDescent="0.2">
      <c r="A234" s="51">
        <f>A233+Calculator!$O$31/200</f>
        <v>10.90000000000002</v>
      </c>
      <c r="B234" s="43">
        <v>87.599962980021374</v>
      </c>
      <c r="C234" s="48"/>
      <c r="D234" s="27"/>
    </row>
    <row r="235" spans="1:4" ht="18" customHeight="1" x14ac:dyDescent="0.2">
      <c r="A235" s="51">
        <f>A234+Calculator!$O$31/200</f>
        <v>10.950000000000021</v>
      </c>
      <c r="B235" s="43">
        <v>87.543702446961106</v>
      </c>
      <c r="C235" s="48"/>
      <c r="D235" s="27"/>
    </row>
  </sheetData>
  <protectedRanges>
    <protectedRange sqref="B1" name="Ambient Temperature_1"/>
    <protectedRange sqref="B3:W3" name="Load Profile_1_1_1_1"/>
    <protectedRange sqref="B4:W5" name="Load Profile_1_1_1_1_1_2_3_1_1_1_1_1_1"/>
    <protectedRange sqref="A16:A235" name="Time"/>
  </protectedRanges>
  <mergeCells count="9">
    <mergeCell ref="G40:R42"/>
    <mergeCell ref="G43:R43"/>
    <mergeCell ref="F44:R44"/>
    <mergeCell ref="F48:R48"/>
    <mergeCell ref="E32:L32"/>
    <mergeCell ref="O32:V32"/>
    <mergeCell ref="F36:R36"/>
    <mergeCell ref="F37:R38"/>
    <mergeCell ref="F39:R3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4087DD0F2AB4C9C6C463703B0B7FD" ma:contentTypeVersion="4" ma:contentTypeDescription="Create a new document." ma:contentTypeScope="" ma:versionID="568cb597bda5e9c009fc0f45c1dcbff6">
  <xsd:schema xmlns:xsd="http://www.w3.org/2001/XMLSchema" xmlns:xs="http://www.w3.org/2001/XMLSchema" xmlns:p="http://schemas.microsoft.com/office/2006/metadata/properties" xmlns:ns2="d4b361a7-656f-49b0-9d98-05f0e412bca6" targetNamespace="http://schemas.microsoft.com/office/2006/metadata/properties" ma:root="true" ma:fieldsID="1883264f4dcaa9a226b32ddee656b05a"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37FE7B-790F-447C-962B-677FEFFB0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4920A8-54F7-405B-AD36-39DFDCAE87A8}">
  <ds:schemaRefs>
    <ds:schemaRef ds:uri="http://schemas.microsoft.com/sharepoint/v3/contenttype/forms"/>
  </ds:schemaRefs>
</ds:datastoreItem>
</file>

<file path=customXml/itemProps3.xml><?xml version="1.0" encoding="utf-8"?>
<ds:datastoreItem xmlns:ds="http://schemas.openxmlformats.org/officeDocument/2006/customXml" ds:itemID="{E65FD11A-8210-4C65-8AE2-419E8DE95450}">
  <ds:schemaRefs>
    <ds:schemaRef ds:uri="http://purl.org/dc/dcmitype/"/>
    <ds:schemaRef ds:uri="http://schemas.microsoft.com/office/2006/documentManagement/types"/>
    <ds:schemaRef ds:uri="http://purl.org/dc/elements/1.1/"/>
    <ds:schemaRef ds:uri="http://www.w3.org/XML/1998/namespace"/>
    <ds:schemaRef ds:uri="d4b361a7-656f-49b0-9d98-05f0e412bca6"/>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HowToUse</vt:lpstr>
      <vt:lpstr>Calculator</vt:lpstr>
      <vt:lpstr>Foster_Networks</vt:lpstr>
      <vt:lpstr>Design Inputs</vt:lpstr>
      <vt:lpstr>4L 4cm X 4cm</vt:lpstr>
      <vt:lpstr>4L 2cm X 2cm</vt:lpstr>
      <vt:lpstr>4L 8cm X 4cm</vt:lpstr>
      <vt:lpstr>HSFET</vt:lpstr>
      <vt:lpstr>LSFET</vt:lpstr>
      <vt:lpstr>Average</vt:lpstr>
      <vt:lpstr>amp_LSN_LPSN</vt:lpstr>
      <vt:lpstr>amp_LSN_LPSP</vt:lpstr>
      <vt:lpstr>amp_LSP_LPSN</vt:lpstr>
      <vt:lpstr>amp_LSP_LPSP</vt:lpstr>
      <vt:lpstr>tau_LSN_LPSN</vt:lpstr>
      <vt:lpstr>tau_LSN_LPSP</vt:lpstr>
      <vt:lpstr>tau_LSP_LPSN</vt:lpstr>
      <vt:lpstr>tau_LSP_LPSP</vt:lpstr>
    </vt:vector>
  </TitlesOfParts>
  <Company>ON Semiconductor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Stout</dc:creator>
  <cp:lastModifiedBy>Horlander-Cruz, Joshua</cp:lastModifiedBy>
  <dcterms:created xsi:type="dcterms:W3CDTF">2014-07-03T22:38:08Z</dcterms:created>
  <dcterms:modified xsi:type="dcterms:W3CDTF">2026-01-28T15:54:25Z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0x0101009BF4087DD0F2AB4C9C6C463703B0B7FD</vt:lpwstr>
  </property>
</Properties>
</file>