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sps16.itg.ti.com/sites/BSM/Shared Documents/BSM Apps/Customer Presentations/"/>
    </mc:Choice>
  </mc:AlternateContent>
  <xr:revisionPtr revIDLastSave="0" documentId="13_ncr:20000001_{75530BB2-9B10-4C21-86B6-9C4C0A48DAE5}" xr6:coauthVersionLast="47" xr6:coauthVersionMax="47" xr10:uidLastSave="{00000000-0000-0000-0000-000000000000}"/>
  <bookViews>
    <workbookView xWindow="28680" yWindow="-120" windowWidth="29040" windowHeight="15720" tabRatio="740" activeTab="2" xr2:uid="{00000000-000D-0000-FFFF-FFFF00000000}"/>
  </bookViews>
  <sheets>
    <sheet name="Revision" sheetId="50" r:id="rId1"/>
    <sheet name="HowToUse" sheetId="49" r:id="rId2"/>
    <sheet name="Calculator" sheetId="44" r:id="rId3"/>
    <sheet name="4L 4cm X 4cm" sheetId="56" state="hidden" r:id="rId4"/>
    <sheet name="4L 2cm X 2cm" sheetId="55" state="hidden" r:id="rId5"/>
    <sheet name="4L 8cm X 4cm" sheetId="57" state="hidden" r:id="rId6"/>
    <sheet name="Design Inputs" sheetId="48" state="hidden" r:id="rId7"/>
    <sheet name="Foster_Networks" sheetId="24" state="hidden" r:id="rId8"/>
    <sheet name="HSFET 1" sheetId="22" state="hidden" r:id="rId9"/>
    <sheet name="HSFET 2" sheetId="41" state="hidden" r:id="rId10"/>
    <sheet name="LSFET 1" sheetId="42" state="hidden" r:id="rId11"/>
    <sheet name="LSFET 2" sheetId="43" state="hidden" r:id="rId12"/>
    <sheet name="Average" sheetId="54" state="hidden" r:id="rId13"/>
  </sheets>
  <definedNames>
    <definedName name="amp_HSN_HPSN">Foster_Networks!$O$32:$O$41</definedName>
    <definedName name="amp_HSN_HPSP">Foster_Networks!$O$45:$O$54</definedName>
    <definedName name="amp_HSN_LPSN">Foster_Networks!$O$6:$O$15</definedName>
    <definedName name="amp_HSN_LPSP">Foster_Networks!$O$19:$O$28</definedName>
    <definedName name="amp_HSP_HPSN">Foster_Networks!$S$32:$S$41</definedName>
    <definedName name="amp_HSP_HPSP">Foster_Networks!$S$45:$S$54</definedName>
    <definedName name="amp_HSP_LPSN">Foster_Networks!$S$6:$S$15</definedName>
    <definedName name="amp_HSP_LPSP">Foster_Networks!$S$19:$S$28</definedName>
    <definedName name="amp_LSN_HPSN">Foster_Networks!$G$32:$G$41</definedName>
    <definedName name="amp_LSN_HPSP">Foster_Networks!$G$45:$G$54</definedName>
    <definedName name="amp_LSN_LPSN">Foster_Networks!$G$6:$G$15</definedName>
    <definedName name="amp_LSN_LPSP">Foster_Networks!$G$19:$G$28</definedName>
    <definedName name="amp_LSP_HPSN">Foster_Networks!$K$32:$K$41</definedName>
    <definedName name="amp_LSP_HPSP">Foster_Networks!$K$45:$K$54</definedName>
    <definedName name="amp_LSP_LPSN">Foster_Networks!$K$6:$K$15</definedName>
    <definedName name="amp_LSP_LPSP">Foster_Networks!$K$19:$K$28</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um" localSheetId="8" hidden="1">0</definedName>
    <definedName name="solver_num" localSheetId="9" hidden="1">0</definedName>
    <definedName name="solver_num" localSheetId="10" hidden="1">0</definedName>
    <definedName name="solver_num" localSheetId="11" hidden="1">0</definedName>
    <definedName name="solver_opt" localSheetId="8" hidden="1">'HSFET 1'!$I$2</definedName>
    <definedName name="solver_opt" localSheetId="9" hidden="1">'HSFET 2'!$I$2</definedName>
    <definedName name="solver_opt" localSheetId="10" hidden="1">'LSFET 1'!$I$2</definedName>
    <definedName name="solver_opt" localSheetId="11" hidden="1">'LSFET 2'!$I$2</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u_HSN_HPSN">Foster_Networks!$N$32:$N$41</definedName>
    <definedName name="tau_HSN_HPSP">Foster_Networks!$N$45:$N$54</definedName>
    <definedName name="tau_HSN_LPSN">Foster_Networks!$N$6:$N$15</definedName>
    <definedName name="tau_HSN_LPSP">Foster_Networks!$N$19:$N$28</definedName>
    <definedName name="tau_HSP_HPSN">Foster_Networks!$R$32:$R$41</definedName>
    <definedName name="tau_HSP_HPSP">Foster_Networks!$R$45:$R$54</definedName>
    <definedName name="tau_HSP_LPSN">Foster_Networks!$R$6:$R$15</definedName>
    <definedName name="tau_HSP_LPSP">Foster_Networks!$R$19:$R$28</definedName>
    <definedName name="tau_LSN_HPSN">Foster_Networks!$F$32:$F$41</definedName>
    <definedName name="tau_LSN_HPSP">Foster_Networks!$F$45:$F$54</definedName>
    <definedName name="tau_LSN_LPSN">Foster_Networks!$F$6:$F$15</definedName>
    <definedName name="tau_LSN_LPSP">Foster_Networks!$F$19:$F$28</definedName>
    <definedName name="tau_LSP_HPSN">Foster_Networks!$J$32:$J$41</definedName>
    <definedName name="tau_LSP_HPSP">Foster_Networks!$J$45:$J$54</definedName>
    <definedName name="tau_LSP_LPSN">Foster_Networks!$J$6:$J$15</definedName>
    <definedName name="tau_LSP_LPSP">Foster_Networks!$J$19:$J$28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48" l="1"/>
  <c r="D19" i="48"/>
  <c r="D8" i="48" l="1"/>
  <c r="Y19" i="24"/>
  <c r="AC19" i="24"/>
  <c r="AG19" i="24"/>
  <c r="AK19" i="24"/>
  <c r="Y20" i="24"/>
  <c r="AC20" i="24"/>
  <c r="AG20" i="24"/>
  <c r="AK20" i="24"/>
  <c r="Y21" i="24"/>
  <c r="AC21" i="24"/>
  <c r="AG21" i="24"/>
  <c r="AK21" i="24"/>
  <c r="Y22" i="24"/>
  <c r="AC22" i="24"/>
  <c r="AG22" i="24"/>
  <c r="AK22" i="24"/>
  <c r="Y23" i="24"/>
  <c r="AC23" i="24"/>
  <c r="AG23" i="24"/>
  <c r="AK23" i="24"/>
  <c r="Y24" i="24"/>
  <c r="AC24" i="24"/>
  <c r="AG24" i="24"/>
  <c r="AK24" i="24"/>
  <c r="Y25" i="24"/>
  <c r="AC25" i="24"/>
  <c r="AF25" i="24"/>
  <c r="AG25" i="24" s="1"/>
  <c r="AK25" i="24"/>
  <c r="Y26" i="24"/>
  <c r="AC26" i="24"/>
  <c r="AF26" i="24"/>
  <c r="AG26" i="24" s="1"/>
  <c r="AK26" i="24"/>
  <c r="X27" i="24"/>
  <c r="Y27" i="24" s="1"/>
  <c r="AC27" i="24"/>
  <c r="AF27" i="24"/>
  <c r="AG27" i="24"/>
  <c r="AK27" i="24"/>
  <c r="X28" i="24"/>
  <c r="Y28" i="24" s="1"/>
  <c r="AC28" i="24"/>
  <c r="AF28" i="24"/>
  <c r="AG28" i="24" s="1"/>
  <c r="AK28" i="24"/>
  <c r="Y32" i="24"/>
  <c r="AC32" i="24"/>
  <c r="AG32" i="24"/>
  <c r="AK32" i="24"/>
  <c r="Y33" i="24"/>
  <c r="AC33" i="24"/>
  <c r="AG33" i="24"/>
  <c r="AK33" i="24"/>
  <c r="Y34" i="24"/>
  <c r="AC34" i="24"/>
  <c r="AG34" i="24"/>
  <c r="AK34" i="24"/>
  <c r="Y35" i="24"/>
  <c r="AC35" i="24"/>
  <c r="AG35" i="24"/>
  <c r="AK35" i="24"/>
  <c r="Y36" i="24"/>
  <c r="AC36" i="24"/>
  <c r="AG36" i="24"/>
  <c r="AK36" i="24"/>
  <c r="Y37" i="24"/>
  <c r="AC37" i="24"/>
  <c r="AG37" i="24"/>
  <c r="AK37" i="24"/>
  <c r="Y38" i="24"/>
  <c r="AC38" i="24"/>
  <c r="AG38" i="24"/>
  <c r="AK38" i="24"/>
  <c r="Y39" i="24"/>
  <c r="AB39" i="24"/>
  <c r="AC39" i="24" s="1"/>
  <c r="AG39" i="24"/>
  <c r="AK39" i="24"/>
  <c r="Y40" i="24"/>
  <c r="AB40" i="24"/>
  <c r="AC40" i="24" s="1"/>
  <c r="AG40" i="24"/>
  <c r="AJ40" i="24"/>
  <c r="AK40" i="24" s="1"/>
  <c r="Y41" i="24"/>
  <c r="AB41" i="24"/>
  <c r="AC41" i="24"/>
  <c r="AG41" i="24"/>
  <c r="AJ41" i="24"/>
  <c r="AK41" i="24" s="1"/>
  <c r="Y45" i="24"/>
  <c r="AC45" i="24"/>
  <c r="AG45" i="24"/>
  <c r="AK45" i="24"/>
  <c r="Y46" i="24"/>
  <c r="AC46" i="24"/>
  <c r="AG46" i="24"/>
  <c r="AK46" i="24"/>
  <c r="Y47" i="24"/>
  <c r="AC47" i="24"/>
  <c r="AG47" i="24"/>
  <c r="AK47" i="24"/>
  <c r="Y48" i="24"/>
  <c r="AC48" i="24"/>
  <c r="AG48" i="24"/>
  <c r="AK48" i="24"/>
  <c r="Y49" i="24"/>
  <c r="AC49" i="24"/>
  <c r="AG49" i="24"/>
  <c r="AK49" i="24"/>
  <c r="Y50" i="24"/>
  <c r="AC50" i="24"/>
  <c r="AG50" i="24"/>
  <c r="AK50" i="24"/>
  <c r="Y51" i="24"/>
  <c r="AC51" i="24"/>
  <c r="AG51" i="24"/>
  <c r="AK51" i="24"/>
  <c r="X52" i="24"/>
  <c r="Y52" i="24" s="1"/>
  <c r="AC52" i="24"/>
  <c r="AG52" i="24"/>
  <c r="AK52" i="24"/>
  <c r="X53" i="24"/>
  <c r="Y53" i="24" s="1"/>
  <c r="AC53" i="24"/>
  <c r="AF53" i="24"/>
  <c r="AG53" i="24" s="1"/>
  <c r="AK53" i="24"/>
  <c r="X54" i="24"/>
  <c r="Y54" i="24" s="1"/>
  <c r="AB54" i="24"/>
  <c r="AC54" i="24" s="1"/>
  <c r="AF54" i="24"/>
  <c r="AG54" i="24" s="1"/>
  <c r="AK54" i="24"/>
  <c r="G2" i="24" l="1"/>
  <c r="H3" i="54" l="1"/>
  <c r="I3" i="54"/>
  <c r="J3" i="54"/>
  <c r="K3" i="54"/>
  <c r="L3" i="54"/>
  <c r="M3" i="54"/>
  <c r="N3" i="54"/>
  <c r="O3" i="54"/>
  <c r="P3" i="54"/>
  <c r="Q3" i="54"/>
  <c r="R3" i="54"/>
  <c r="S3" i="54"/>
  <c r="T3" i="54"/>
  <c r="U3" i="54"/>
  <c r="V3" i="54"/>
  <c r="W3" i="54"/>
  <c r="X3" i="54"/>
  <c r="Y3" i="54"/>
  <c r="Z3" i="54"/>
  <c r="AA3" i="54"/>
  <c r="AB3" i="54"/>
  <c r="G3" i="54"/>
  <c r="G2" i="54"/>
  <c r="H2" i="54" s="1"/>
  <c r="I2" i="54" s="1"/>
  <c r="J2" i="54" s="1"/>
  <c r="K2" i="54" s="1"/>
  <c r="L2" i="54" s="1"/>
  <c r="M2" i="54" s="1"/>
  <c r="N2" i="54" s="1"/>
  <c r="O2" i="54" s="1"/>
  <c r="P2" i="54" s="1"/>
  <c r="Q2" i="54" s="1"/>
  <c r="R2" i="54" s="1"/>
  <c r="S2" i="54" s="1"/>
  <c r="T2" i="54" s="1"/>
  <c r="U2" i="54" s="1"/>
  <c r="V2" i="54" s="1"/>
  <c r="W2" i="54" s="1"/>
  <c r="X2" i="54" s="1"/>
  <c r="Y2" i="54" s="1"/>
  <c r="Z2" i="54" s="1"/>
  <c r="AA2" i="54" s="1"/>
  <c r="AB2" i="54" s="1"/>
  <c r="D2" i="54" l="1"/>
  <c r="D7" i="48" l="1"/>
  <c r="BS54" i="24" l="1"/>
  <c r="BO54" i="24"/>
  <c r="BK54" i="24"/>
  <c r="BF54" i="24"/>
  <c r="BG54" i="24" s="1"/>
  <c r="BS53" i="24"/>
  <c r="BO53" i="24"/>
  <c r="BK53" i="24"/>
  <c r="BF53" i="24"/>
  <c r="BG53" i="24" s="1"/>
  <c r="BS52" i="24"/>
  <c r="BO52" i="24"/>
  <c r="BK52" i="24"/>
  <c r="BF52" i="24"/>
  <c r="BG52" i="24" s="1"/>
  <c r="BS51" i="24"/>
  <c r="BO51" i="24"/>
  <c r="BK51" i="24"/>
  <c r="BF51" i="24"/>
  <c r="BG51" i="24" s="1"/>
  <c r="BS50" i="24"/>
  <c r="BO50" i="24"/>
  <c r="BK50" i="24"/>
  <c r="BF50" i="24"/>
  <c r="BG50" i="24" s="1"/>
  <c r="BS49" i="24"/>
  <c r="BO49" i="24"/>
  <c r="BK49" i="24"/>
  <c r="BG49" i="24"/>
  <c r="BS48" i="24"/>
  <c r="BO48" i="24"/>
  <c r="BK48" i="24"/>
  <c r="BG48" i="24"/>
  <c r="BS47" i="24"/>
  <c r="BO47" i="24"/>
  <c r="BK47" i="24"/>
  <c r="BG47" i="24"/>
  <c r="BS46" i="24"/>
  <c r="BO46" i="24"/>
  <c r="BK46" i="24"/>
  <c r="BG46" i="24"/>
  <c r="BS45" i="24"/>
  <c r="BO45" i="24"/>
  <c r="BK45" i="24"/>
  <c r="BG45" i="24"/>
  <c r="BR41" i="24"/>
  <c r="BS41" i="24" s="1"/>
  <c r="BO41" i="24"/>
  <c r="BJ41" i="24"/>
  <c r="BK41" i="24" s="1"/>
  <c r="BF41" i="24"/>
  <c r="BG41" i="24" s="1"/>
  <c r="BR40" i="24"/>
  <c r="BS40" i="24" s="1"/>
  <c r="BO40" i="24"/>
  <c r="BJ40" i="24"/>
  <c r="BK40" i="24" s="1"/>
  <c r="BG40" i="24"/>
  <c r="BS39" i="24"/>
  <c r="BO39" i="24"/>
  <c r="BJ39" i="24"/>
  <c r="BK39" i="24" s="1"/>
  <c r="BG39" i="24"/>
  <c r="BS38" i="24"/>
  <c r="BO38" i="24"/>
  <c r="BK38" i="24"/>
  <c r="BG38" i="24"/>
  <c r="BS37" i="24"/>
  <c r="BO37" i="24"/>
  <c r="BK37" i="24"/>
  <c r="BG37" i="24"/>
  <c r="BS36" i="24"/>
  <c r="BO36" i="24"/>
  <c r="BK36" i="24"/>
  <c r="BG36" i="24"/>
  <c r="BS35" i="24"/>
  <c r="BO35" i="24"/>
  <c r="BK35" i="24"/>
  <c r="BG35" i="24"/>
  <c r="BS34" i="24"/>
  <c r="BO34" i="24"/>
  <c r="BK34" i="24"/>
  <c r="BG34" i="24"/>
  <c r="BS33" i="24"/>
  <c r="BO33" i="24"/>
  <c r="BK33" i="24"/>
  <c r="BG33" i="24"/>
  <c r="BS32" i="24"/>
  <c r="BO32" i="24"/>
  <c r="BK32" i="24"/>
  <c r="BG32" i="24"/>
  <c r="BS28" i="24"/>
  <c r="BN28" i="24"/>
  <c r="BO28" i="24" s="1"/>
  <c r="BK28" i="24"/>
  <c r="BF28" i="24"/>
  <c r="BG28" i="24" s="1"/>
  <c r="BS27" i="24"/>
  <c r="BN27" i="24"/>
  <c r="BO27" i="24" s="1"/>
  <c r="BK27" i="24"/>
  <c r="BG27" i="24"/>
  <c r="BS26" i="24"/>
  <c r="BN26" i="24"/>
  <c r="BO26" i="24" s="1"/>
  <c r="BK26" i="24"/>
  <c r="BG26" i="24"/>
  <c r="BS25" i="24"/>
  <c r="BN25" i="24"/>
  <c r="BO25" i="24" s="1"/>
  <c r="BK25" i="24"/>
  <c r="BG25" i="24"/>
  <c r="BS24" i="24"/>
  <c r="BO24" i="24"/>
  <c r="BK24" i="24"/>
  <c r="BG24" i="24"/>
  <c r="BS23" i="24"/>
  <c r="BO23" i="24"/>
  <c r="BK23" i="24"/>
  <c r="BG23" i="24"/>
  <c r="BS22" i="24"/>
  <c r="BO22" i="24"/>
  <c r="BK22" i="24"/>
  <c r="BG22" i="24"/>
  <c r="BS21" i="24"/>
  <c r="BO21" i="24"/>
  <c r="BK21" i="24"/>
  <c r="BG21" i="24"/>
  <c r="BS20" i="24"/>
  <c r="BO20" i="24"/>
  <c r="BK20" i="24"/>
  <c r="BG20" i="24"/>
  <c r="BS19" i="24"/>
  <c r="BO19" i="24"/>
  <c r="BK19" i="24"/>
  <c r="BG19" i="24"/>
  <c r="BR15" i="24"/>
  <c r="BS15" i="24" s="1"/>
  <c r="BO15" i="24"/>
  <c r="BJ15" i="24"/>
  <c r="BK15" i="24" s="1"/>
  <c r="BG15" i="24"/>
  <c r="BR14" i="24"/>
  <c r="BS14" i="24" s="1"/>
  <c r="BO14" i="24"/>
  <c r="BK14" i="24"/>
  <c r="BG14" i="24"/>
  <c r="BR13" i="24"/>
  <c r="BS13" i="24" s="1"/>
  <c r="BO13" i="24"/>
  <c r="BK13" i="24"/>
  <c r="BG13" i="24"/>
  <c r="BR12" i="24"/>
  <c r="BS12" i="24" s="1"/>
  <c r="BO12" i="24"/>
  <c r="BK12" i="24"/>
  <c r="BG12" i="24"/>
  <c r="BS11" i="24"/>
  <c r="BO11" i="24"/>
  <c r="BK11" i="24"/>
  <c r="BG11" i="24"/>
  <c r="BS10" i="24"/>
  <c r="BO10" i="24"/>
  <c r="BK10" i="24"/>
  <c r="BG10" i="24"/>
  <c r="BS9" i="24"/>
  <c r="BO9" i="24"/>
  <c r="BK9" i="24"/>
  <c r="BG9" i="24"/>
  <c r="BS8" i="24"/>
  <c r="BO8" i="24"/>
  <c r="BK8" i="24"/>
  <c r="BG8" i="24"/>
  <c r="BS7" i="24"/>
  <c r="BO7" i="24"/>
  <c r="BK7" i="24"/>
  <c r="BG7" i="24"/>
  <c r="BS6" i="24"/>
  <c r="BO6" i="24"/>
  <c r="BK6" i="24"/>
  <c r="BG6" i="24"/>
  <c r="BB54" i="24" l="1"/>
  <c r="AW54" i="24"/>
  <c r="AX54" i="24" s="1"/>
  <c r="AS54" i="24"/>
  <c r="AT54" i="24" s="1"/>
  <c r="AO54" i="24"/>
  <c r="AP54" i="24" s="1"/>
  <c r="BB53" i="24"/>
  <c r="AX53" i="24"/>
  <c r="AT53" i="24"/>
  <c r="AO53" i="24"/>
  <c r="AP53" i="24" s="1"/>
  <c r="BB52" i="24"/>
  <c r="AX52" i="24"/>
  <c r="AT52" i="24"/>
  <c r="AO52" i="24"/>
  <c r="AP52" i="24" s="1"/>
  <c r="BB51" i="24"/>
  <c r="AX51" i="24"/>
  <c r="AT51" i="24"/>
  <c r="AP51" i="24"/>
  <c r="BB50" i="24"/>
  <c r="AX50" i="24"/>
  <c r="AT50" i="24"/>
  <c r="AP50" i="24"/>
  <c r="BB49" i="24"/>
  <c r="AX49" i="24"/>
  <c r="AT49" i="24"/>
  <c r="AP49" i="24"/>
  <c r="BB48" i="24"/>
  <c r="AX48" i="24"/>
  <c r="AT48" i="24"/>
  <c r="AP48" i="24"/>
  <c r="BB47" i="24"/>
  <c r="AX47" i="24"/>
  <c r="AT47" i="24"/>
  <c r="AP47" i="24"/>
  <c r="BB46" i="24"/>
  <c r="AX46" i="24"/>
  <c r="AT46" i="24"/>
  <c r="AP46" i="24"/>
  <c r="BB45" i="24"/>
  <c r="AX45" i="24"/>
  <c r="AT45" i="24"/>
  <c r="AP45" i="24"/>
  <c r="BA41" i="24"/>
  <c r="BB41" i="24" s="1"/>
  <c r="AX41" i="24"/>
  <c r="AS41" i="24"/>
  <c r="AT41" i="24" s="1"/>
  <c r="AO41" i="24"/>
  <c r="AP41" i="24" s="1"/>
  <c r="BA40" i="24"/>
  <c r="BB40" i="24" s="1"/>
  <c r="AX40" i="24"/>
  <c r="AS40" i="24"/>
  <c r="AT40" i="24" s="1"/>
  <c r="AP40" i="24"/>
  <c r="BB39" i="24"/>
  <c r="AX39" i="24"/>
  <c r="AS39" i="24"/>
  <c r="AT39" i="24" s="1"/>
  <c r="AP39" i="24"/>
  <c r="BB38" i="24"/>
  <c r="AX38" i="24"/>
  <c r="AS38" i="24"/>
  <c r="AT38" i="24" s="1"/>
  <c r="AP38" i="24"/>
  <c r="BB37" i="24"/>
  <c r="AX37" i="24"/>
  <c r="AT37" i="24"/>
  <c r="AP37" i="24"/>
  <c r="BB36" i="24"/>
  <c r="AX36" i="24"/>
  <c r="AT36" i="24"/>
  <c r="AP36" i="24"/>
  <c r="BB35" i="24"/>
  <c r="AX35" i="24"/>
  <c r="AT35" i="24"/>
  <c r="AP35" i="24"/>
  <c r="BB34" i="24"/>
  <c r="AX34" i="24"/>
  <c r="AT34" i="24"/>
  <c r="AP34" i="24"/>
  <c r="BB33" i="24"/>
  <c r="AX33" i="24"/>
  <c r="AT33" i="24"/>
  <c r="AP33" i="24"/>
  <c r="BB32" i="24"/>
  <c r="AX32" i="24"/>
  <c r="AT32" i="24"/>
  <c r="AP32" i="24"/>
  <c r="BA28" i="24"/>
  <c r="BB28" i="24" s="1"/>
  <c r="AW28" i="24"/>
  <c r="AX28" i="24" s="1"/>
  <c r="AT28" i="24"/>
  <c r="BB27" i="24"/>
  <c r="AW27" i="24"/>
  <c r="AX27" i="24" s="1"/>
  <c r="AT27" i="24"/>
  <c r="AP27" i="24"/>
  <c r="BB26" i="24"/>
  <c r="AW26" i="24"/>
  <c r="AX26" i="24" s="1"/>
  <c r="AT26" i="24"/>
  <c r="AP26" i="24"/>
  <c r="BB25" i="24"/>
  <c r="AW25" i="24"/>
  <c r="AX25" i="24" s="1"/>
  <c r="AT25" i="24"/>
  <c r="AP25" i="24"/>
  <c r="BB24" i="24"/>
  <c r="AW24" i="24"/>
  <c r="AX24" i="24" s="1"/>
  <c r="AT24" i="24"/>
  <c r="AP24" i="24"/>
  <c r="BB23" i="24"/>
  <c r="AW23" i="24"/>
  <c r="AX23" i="24" s="1"/>
  <c r="AT23" i="24"/>
  <c r="AP23" i="24"/>
  <c r="BB22" i="24"/>
  <c r="AX22" i="24"/>
  <c r="AT22" i="24"/>
  <c r="AP22" i="24"/>
  <c r="BB21" i="24"/>
  <c r="AX21" i="24"/>
  <c r="AT21" i="24"/>
  <c r="AP21" i="24"/>
  <c r="BB20" i="24"/>
  <c r="AX20" i="24"/>
  <c r="AT20" i="24"/>
  <c r="AP20" i="24"/>
  <c r="BB19" i="24"/>
  <c r="AX19" i="24"/>
  <c r="AT19" i="24"/>
  <c r="AP19" i="24"/>
  <c r="BA15" i="24"/>
  <c r="BB15" i="24" s="1"/>
  <c r="AX15" i="24"/>
  <c r="AS15" i="24"/>
  <c r="AT15" i="24" s="1"/>
  <c r="AO15" i="24"/>
  <c r="AP15" i="24" s="1"/>
  <c r="BA14" i="24"/>
  <c r="BB14" i="24" s="1"/>
  <c r="AX14" i="24"/>
  <c r="AS14" i="24"/>
  <c r="AT14" i="24" s="1"/>
  <c r="AP14" i="24"/>
  <c r="BA13" i="24"/>
  <c r="BB13" i="24" s="1"/>
  <c r="AX13" i="24"/>
  <c r="AT13" i="24"/>
  <c r="AP13" i="24"/>
  <c r="BA12" i="24"/>
  <c r="BB12" i="24" s="1"/>
  <c r="AX12" i="24"/>
  <c r="AT12" i="24"/>
  <c r="AP12" i="24"/>
  <c r="BA11" i="24"/>
  <c r="BB11" i="24" s="1"/>
  <c r="AX11" i="24"/>
  <c r="AT11" i="24"/>
  <c r="AP11" i="24"/>
  <c r="BA10" i="24"/>
  <c r="BB10" i="24" s="1"/>
  <c r="AX10" i="24"/>
  <c r="AT10" i="24"/>
  <c r="AP10" i="24"/>
  <c r="BB9" i="24"/>
  <c r="AX9" i="24"/>
  <c r="AT9" i="24"/>
  <c r="AP9" i="24"/>
  <c r="BB8" i="24"/>
  <c r="AX8" i="24"/>
  <c r="AT8" i="24"/>
  <c r="AP8" i="24"/>
  <c r="BB7" i="24"/>
  <c r="AX7" i="24"/>
  <c r="AT7" i="24"/>
  <c r="AP7" i="24"/>
  <c r="BB6" i="24"/>
  <c r="AX6" i="24"/>
  <c r="AT6" i="24"/>
  <c r="AP6" i="24"/>
  <c r="D6" i="48" l="1"/>
  <c r="D5" i="48"/>
  <c r="B3" i="54" l="1"/>
  <c r="B4" i="54"/>
  <c r="B5" i="54"/>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47" i="54"/>
  <c r="B48" i="54"/>
  <c r="B49" i="54"/>
  <c r="B50" i="54"/>
  <c r="B51" i="54"/>
  <c r="B52" i="54"/>
  <c r="B53" i="54"/>
  <c r="B54" i="54"/>
  <c r="B55" i="54"/>
  <c r="B56" i="54"/>
  <c r="B57" i="54"/>
  <c r="B58" i="54"/>
  <c r="B59" i="54"/>
  <c r="B60" i="54"/>
  <c r="B61" i="54"/>
  <c r="B62" i="54"/>
  <c r="B63" i="54"/>
  <c r="B64" i="54"/>
  <c r="B65" i="54"/>
  <c r="B66" i="54"/>
  <c r="B67" i="54"/>
  <c r="B68" i="54"/>
  <c r="B69" i="54"/>
  <c r="B70" i="54"/>
  <c r="B71" i="54"/>
  <c r="B72" i="54"/>
  <c r="B73" i="54"/>
  <c r="B74" i="54"/>
  <c r="B75" i="54"/>
  <c r="B76" i="54"/>
  <c r="B77" i="54"/>
  <c r="B78" i="54"/>
  <c r="B79" i="54"/>
  <c r="B80" i="54"/>
  <c r="B81" i="54"/>
  <c r="B82" i="54"/>
  <c r="B83" i="54"/>
  <c r="B84" i="54"/>
  <c r="B85" i="54"/>
  <c r="B86" i="54"/>
  <c r="B87" i="54"/>
  <c r="B88" i="54"/>
  <c r="B89" i="54"/>
  <c r="B90" i="54"/>
  <c r="B91" i="54"/>
  <c r="B92" i="54"/>
  <c r="B93" i="54"/>
  <c r="B94" i="54"/>
  <c r="B95" i="54"/>
  <c r="B96" i="54"/>
  <c r="B97" i="54"/>
  <c r="B98" i="54"/>
  <c r="B99" i="54"/>
  <c r="B100" i="54"/>
  <c r="B101" i="54"/>
  <c r="B102" i="54"/>
  <c r="B103" i="54"/>
  <c r="B104" i="54"/>
  <c r="B105" i="54"/>
  <c r="B106" i="54"/>
  <c r="B107" i="54"/>
  <c r="B108" i="54"/>
  <c r="B109" i="54"/>
  <c r="B110" i="54"/>
  <c r="B111" i="54"/>
  <c r="B112" i="54"/>
  <c r="B113" i="54"/>
  <c r="B114" i="54"/>
  <c r="B115" i="54"/>
  <c r="B116" i="54"/>
  <c r="B117" i="54"/>
  <c r="B118" i="54"/>
  <c r="B119" i="54"/>
  <c r="B120" i="54"/>
  <c r="B121" i="54"/>
  <c r="B122" i="54"/>
  <c r="B123" i="54"/>
  <c r="B124" i="54"/>
  <c r="B125" i="54"/>
  <c r="B126" i="54"/>
  <c r="B127" i="54"/>
  <c r="B128" i="54"/>
  <c r="B129" i="54"/>
  <c r="B130" i="54"/>
  <c r="B131" i="54"/>
  <c r="B132" i="54"/>
  <c r="B133" i="54"/>
  <c r="B134" i="54"/>
  <c r="B135" i="54"/>
  <c r="B136" i="54"/>
  <c r="B137" i="54"/>
  <c r="B138" i="54"/>
  <c r="B139" i="54"/>
  <c r="B140" i="54"/>
  <c r="B141" i="54"/>
  <c r="B142" i="54"/>
  <c r="B143" i="54"/>
  <c r="B144" i="54"/>
  <c r="B145" i="54"/>
  <c r="B146" i="54"/>
  <c r="B147" i="54"/>
  <c r="B148"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6" i="54"/>
  <c r="B187" i="54"/>
  <c r="B188" i="54"/>
  <c r="B189" i="54"/>
  <c r="B190" i="54"/>
  <c r="B191" i="54"/>
  <c r="B192" i="54"/>
  <c r="B193" i="54"/>
  <c r="B194" i="54"/>
  <c r="B195" i="54"/>
  <c r="B196" i="54"/>
  <c r="B197" i="54"/>
  <c r="B198" i="54"/>
  <c r="B199" i="54"/>
  <c r="B200" i="54"/>
  <c r="B201" i="54"/>
  <c r="B202" i="54"/>
  <c r="B203" i="54"/>
  <c r="B204" i="54"/>
  <c r="B205" i="54"/>
  <c r="B206" i="54"/>
  <c r="B207" i="54"/>
  <c r="B208" i="54"/>
  <c r="B209" i="54"/>
  <c r="B210" i="54"/>
  <c r="B211" i="54"/>
  <c r="B212" i="54"/>
  <c r="B213" i="54"/>
  <c r="B214" i="54"/>
  <c r="B215" i="54"/>
  <c r="B216" i="54"/>
  <c r="B217" i="54"/>
  <c r="B218" i="54"/>
  <c r="B219" i="54"/>
  <c r="B220" i="54"/>
  <c r="B221" i="54"/>
  <c r="B2" i="54"/>
  <c r="A3" i="54"/>
  <c r="D3" i="54" s="1"/>
  <c r="A4" i="54" l="1"/>
  <c r="D4" i="54" s="1"/>
  <c r="A5" i="54" l="1"/>
  <c r="D5" i="54" s="1"/>
  <c r="A21" i="43"/>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2" i="43" s="1"/>
  <c r="A213" i="43" s="1"/>
  <c r="A214" i="43" s="1"/>
  <c r="A215" i="43" s="1"/>
  <c r="A216" i="43" s="1"/>
  <c r="A217" i="43" s="1"/>
  <c r="A218" i="43" s="1"/>
  <c r="A219" i="43" s="1"/>
  <c r="A220" i="43" s="1"/>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1" i="42"/>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1" i="4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236" i="41" s="1"/>
  <c r="A237" i="41" s="1"/>
  <c r="A238" i="41" s="1"/>
  <c r="A239" i="41" s="1"/>
  <c r="A21" i="22"/>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6" i="54" l="1"/>
  <c r="D6" i="54" s="1"/>
  <c r="A7" i="54" l="1"/>
  <c r="D7" i="54" s="1"/>
  <c r="A8" i="54" l="1"/>
  <c r="D8" i="54" s="1"/>
  <c r="A9" i="54" l="1"/>
  <c r="D9" i="54" s="1"/>
  <c r="A10" i="54" l="1"/>
  <c r="D10" i="54" s="1"/>
  <c r="A11" i="54" l="1"/>
  <c r="D11" i="54" s="1"/>
  <c r="A12" i="54" l="1"/>
  <c r="D12" i="54" s="1"/>
  <c r="A13" i="54" l="1"/>
  <c r="D13" i="54" s="1"/>
  <c r="A14" i="54" l="1"/>
  <c r="D14" i="54" s="1"/>
  <c r="A15" i="54" l="1"/>
  <c r="D15" i="54" s="1"/>
  <c r="A16" i="54" l="1"/>
  <c r="D16" i="54" s="1"/>
  <c r="A17" i="54" l="1"/>
  <c r="D17" i="54" s="1"/>
  <c r="AJ15" i="24"/>
  <c r="AK15" i="24" s="1"/>
  <c r="AJ14" i="24"/>
  <c r="AK14" i="24" s="1"/>
  <c r="AJ13" i="24"/>
  <c r="AK13" i="24" s="1"/>
  <c r="AJ12" i="24"/>
  <c r="AK12" i="24" s="1"/>
  <c r="AJ11" i="24"/>
  <c r="AK11" i="24" s="1"/>
  <c r="AB15" i="24"/>
  <c r="AC15" i="24" s="1"/>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AG15" i="24"/>
  <c r="Y15" i="24"/>
  <c r="AG14" i="24"/>
  <c r="AC14" i="24"/>
  <c r="Y14" i="24"/>
  <c r="AG13" i="24"/>
  <c r="AC13" i="24"/>
  <c r="Y13" i="24"/>
  <c r="AG12" i="24"/>
  <c r="AC12" i="24"/>
  <c r="Y12" i="24"/>
  <c r="AG11" i="24"/>
  <c r="AC11" i="24"/>
  <c r="Y11" i="24"/>
  <c r="AK10" i="24"/>
  <c r="AG10" i="24"/>
  <c r="AC10" i="24"/>
  <c r="Y10" i="24"/>
  <c r="AK9" i="24"/>
  <c r="AG9" i="24"/>
  <c r="AC9" i="24"/>
  <c r="Y9" i="24"/>
  <c r="AK8" i="24"/>
  <c r="AG8" i="24"/>
  <c r="AC8" i="24"/>
  <c r="Y8" i="24"/>
  <c r="AK7" i="24"/>
  <c r="AG7" i="24"/>
  <c r="AC7" i="24"/>
  <c r="Y7" i="24"/>
  <c r="AK6" i="24"/>
  <c r="AG6" i="24"/>
  <c r="AC6" i="24"/>
  <c r="Y6" i="24"/>
  <c r="D3" i="48"/>
  <c r="D2" i="48"/>
  <c r="G1" i="24"/>
  <c r="B3" i="43"/>
  <c r="C3" i="43" s="1"/>
  <c r="D3" i="43" s="1"/>
  <c r="E3" i="43" s="1"/>
  <c r="F3" i="43" s="1"/>
  <c r="G3" i="43" s="1"/>
  <c r="H3" i="43" s="1"/>
  <c r="I3" i="43" s="1"/>
  <c r="J3" i="43" s="1"/>
  <c r="K3" i="43" s="1"/>
  <c r="L3" i="43" s="1"/>
  <c r="M3" i="43" s="1"/>
  <c r="N3" i="43" s="1"/>
  <c r="O3" i="43" s="1"/>
  <c r="P3" i="43" s="1"/>
  <c r="Q3" i="43" s="1"/>
  <c r="R3" i="43" s="1"/>
  <c r="S3" i="43" s="1"/>
  <c r="T3" i="43" s="1"/>
  <c r="U3" i="43" s="1"/>
  <c r="V3" i="43" s="1"/>
  <c r="W3" i="43" s="1"/>
  <c r="B1" i="43"/>
  <c r="B3" i="42"/>
  <c r="C3" i="42" s="1"/>
  <c r="D3" i="42" s="1"/>
  <c r="E3" i="42" s="1"/>
  <c r="F3" i="42" s="1"/>
  <c r="G3" i="42" s="1"/>
  <c r="H3" i="42" s="1"/>
  <c r="I3" i="42" s="1"/>
  <c r="J3" i="42" s="1"/>
  <c r="K3" i="42" s="1"/>
  <c r="L3" i="42" s="1"/>
  <c r="M3" i="42" s="1"/>
  <c r="N3" i="42" s="1"/>
  <c r="O3" i="42" s="1"/>
  <c r="P3" i="42" s="1"/>
  <c r="Q3" i="42" s="1"/>
  <c r="R3" i="42" s="1"/>
  <c r="S3" i="42" s="1"/>
  <c r="T3" i="42" s="1"/>
  <c r="U3" i="42" s="1"/>
  <c r="V3" i="42" s="1"/>
  <c r="W3" i="42" s="1"/>
  <c r="B1" i="42"/>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15" i="43"/>
  <c r="W9" i="43"/>
  <c r="V9" i="43"/>
  <c r="U9" i="43"/>
  <c r="T9" i="43"/>
  <c r="S9" i="43"/>
  <c r="R9" i="43"/>
  <c r="Q9" i="43"/>
  <c r="P9" i="43"/>
  <c r="O9" i="43"/>
  <c r="N9" i="43"/>
  <c r="M9" i="43"/>
  <c r="L9" i="43"/>
  <c r="K9" i="43"/>
  <c r="J9" i="43"/>
  <c r="I9" i="43"/>
  <c r="H9" i="43"/>
  <c r="G9" i="43"/>
  <c r="F9" i="43"/>
  <c r="E9" i="43"/>
  <c r="D9" i="43"/>
  <c r="C9" i="43"/>
  <c r="B15" i="42"/>
  <c r="W9" i="42"/>
  <c r="V9" i="42"/>
  <c r="U9" i="42"/>
  <c r="T9" i="42"/>
  <c r="S9" i="42"/>
  <c r="R9" i="42"/>
  <c r="Q9" i="42"/>
  <c r="P9" i="42"/>
  <c r="O9" i="42"/>
  <c r="N9" i="42"/>
  <c r="M9" i="42"/>
  <c r="L9" i="42"/>
  <c r="K9" i="42"/>
  <c r="J9" i="42"/>
  <c r="I9" i="42"/>
  <c r="H9" i="42"/>
  <c r="G9" i="42"/>
  <c r="F9" i="42"/>
  <c r="E9" i="42"/>
  <c r="D9" i="42"/>
  <c r="C9" i="42"/>
  <c r="B15" i="41"/>
  <c r="W9" i="41"/>
  <c r="V9" i="41"/>
  <c r="U9" i="41"/>
  <c r="T9" i="41"/>
  <c r="S9" i="41"/>
  <c r="R9" i="41"/>
  <c r="Q9" i="41"/>
  <c r="P9" i="41"/>
  <c r="O9" i="41"/>
  <c r="N9" i="41"/>
  <c r="M9" i="41"/>
  <c r="L9" i="41"/>
  <c r="K9" i="41"/>
  <c r="J9" i="41"/>
  <c r="I9" i="41"/>
  <c r="H9" i="41"/>
  <c r="G9" i="41"/>
  <c r="F9" i="41"/>
  <c r="E9" i="41"/>
  <c r="D9" i="41"/>
  <c r="C9" i="41"/>
  <c r="B15" i="22"/>
  <c r="D9" i="22"/>
  <c r="E9" i="22"/>
  <c r="F9" i="22"/>
  <c r="G9" i="22"/>
  <c r="H9" i="22"/>
  <c r="I9" i="22"/>
  <c r="J9" i="22"/>
  <c r="K9" i="22"/>
  <c r="L9" i="22"/>
  <c r="M9" i="22"/>
  <c r="N9" i="22"/>
  <c r="O9" i="22"/>
  <c r="P9" i="22"/>
  <c r="Q9" i="22"/>
  <c r="R9" i="22"/>
  <c r="S9" i="22"/>
  <c r="T9" i="22"/>
  <c r="U9" i="22"/>
  <c r="V9" i="22"/>
  <c r="W9" i="22"/>
  <c r="C9" i="22"/>
  <c r="U18" i="24" l="1"/>
  <c r="N19" i="24"/>
  <c r="F20" i="24"/>
  <c r="O20" i="24"/>
  <c r="G21" i="24"/>
  <c r="P21" i="24"/>
  <c r="H22" i="24"/>
  <c r="J23" i="24"/>
  <c r="R23" i="24"/>
  <c r="K24" i="24"/>
  <c r="S24" i="24"/>
  <c r="L25" i="24"/>
  <c r="T25" i="24"/>
  <c r="U26" i="24"/>
  <c r="N27" i="24"/>
  <c r="F28" i="24"/>
  <c r="O28" i="24"/>
  <c r="F32" i="24"/>
  <c r="O32" i="24"/>
  <c r="G33" i="24"/>
  <c r="P33" i="24"/>
  <c r="H34" i="24"/>
  <c r="J35" i="24"/>
  <c r="R35" i="24"/>
  <c r="K36" i="24"/>
  <c r="S36" i="24"/>
  <c r="L37" i="24"/>
  <c r="T37" i="24"/>
  <c r="U38" i="24"/>
  <c r="N39" i="24"/>
  <c r="F40" i="24"/>
  <c r="O40" i="24"/>
  <c r="G41" i="24"/>
  <c r="P41" i="24"/>
  <c r="G45" i="24"/>
  <c r="P45" i="24"/>
  <c r="H46" i="24"/>
  <c r="J47" i="24"/>
  <c r="R47" i="24"/>
  <c r="K48" i="24"/>
  <c r="S48" i="24"/>
  <c r="L49" i="24"/>
  <c r="T49" i="24"/>
  <c r="U50" i="24"/>
  <c r="N51" i="24"/>
  <c r="F52" i="24"/>
  <c r="O52" i="24"/>
  <c r="G53" i="24"/>
  <c r="P53" i="24"/>
  <c r="H54" i="24"/>
  <c r="K15" i="24"/>
  <c r="S15" i="24"/>
  <c r="P14" i="24"/>
  <c r="G14" i="24"/>
  <c r="N13" i="24"/>
  <c r="T12" i="24"/>
  <c r="L12" i="24"/>
  <c r="R11" i="24"/>
  <c r="J11" i="24"/>
  <c r="P10" i="24"/>
  <c r="G10" i="24"/>
  <c r="N9" i="24"/>
  <c r="T8" i="24"/>
  <c r="L8" i="24"/>
  <c r="R7" i="24"/>
  <c r="J7" i="24"/>
  <c r="P6" i="24"/>
  <c r="F6" i="24"/>
  <c r="R54" i="24"/>
  <c r="F10" i="24"/>
  <c r="K8" i="24"/>
  <c r="H7" i="24"/>
  <c r="F19" i="24"/>
  <c r="O19" i="24"/>
  <c r="G20" i="24"/>
  <c r="P20" i="24"/>
  <c r="H21" i="24"/>
  <c r="J22" i="24"/>
  <c r="R22" i="24"/>
  <c r="K23" i="24"/>
  <c r="S23" i="24"/>
  <c r="L24" i="24"/>
  <c r="T24" i="24"/>
  <c r="U25" i="24"/>
  <c r="N26" i="24"/>
  <c r="F27" i="24"/>
  <c r="O27" i="24"/>
  <c r="G28" i="24"/>
  <c r="P28" i="24"/>
  <c r="G32" i="24"/>
  <c r="P32" i="24"/>
  <c r="H33" i="24"/>
  <c r="J34" i="24"/>
  <c r="R34" i="24"/>
  <c r="K35" i="24"/>
  <c r="S35" i="24"/>
  <c r="L36" i="24"/>
  <c r="T36" i="24"/>
  <c r="U37" i="24"/>
  <c r="N38" i="24"/>
  <c r="F39" i="24"/>
  <c r="O39" i="24"/>
  <c r="G40" i="24"/>
  <c r="P40" i="24"/>
  <c r="H41" i="24"/>
  <c r="H45" i="24"/>
  <c r="J46" i="24"/>
  <c r="R46" i="24"/>
  <c r="K47" i="24"/>
  <c r="S47" i="24"/>
  <c r="L48" i="24"/>
  <c r="T48" i="24"/>
  <c r="U49" i="24"/>
  <c r="N50" i="24"/>
  <c r="F51" i="24"/>
  <c r="O51" i="24"/>
  <c r="G52" i="24"/>
  <c r="P52" i="24"/>
  <c r="H53" i="24"/>
  <c r="J54" i="24"/>
  <c r="L15" i="24"/>
  <c r="T15" i="24"/>
  <c r="O14" i="24"/>
  <c r="F14" i="24"/>
  <c r="S12" i="24"/>
  <c r="K12" i="24"/>
  <c r="H11" i="24"/>
  <c r="O10" i="24"/>
  <c r="S8" i="24"/>
  <c r="O6" i="24"/>
  <c r="G19" i="24"/>
  <c r="P19" i="24"/>
  <c r="H20" i="24"/>
  <c r="J21" i="24"/>
  <c r="R21" i="24"/>
  <c r="K22" i="24"/>
  <c r="S22" i="24"/>
  <c r="L23" i="24"/>
  <c r="T23" i="24"/>
  <c r="U24" i="24"/>
  <c r="N25" i="24"/>
  <c r="F26" i="24"/>
  <c r="O26" i="24"/>
  <c r="G27" i="24"/>
  <c r="P27" i="24"/>
  <c r="H28" i="24"/>
  <c r="H32" i="24"/>
  <c r="J33" i="24"/>
  <c r="R33" i="24"/>
  <c r="K34" i="24"/>
  <c r="S34" i="24"/>
  <c r="L35" i="24"/>
  <c r="T35" i="24"/>
  <c r="U36" i="24"/>
  <c r="N37" i="24"/>
  <c r="F38" i="24"/>
  <c r="O38" i="24"/>
  <c r="G39" i="24"/>
  <c r="P39" i="24"/>
  <c r="H40" i="24"/>
  <c r="J41" i="24"/>
  <c r="R41" i="24"/>
  <c r="J45" i="24"/>
  <c r="R45" i="24"/>
  <c r="K46" i="24"/>
  <c r="S46" i="24"/>
  <c r="L47" i="24"/>
  <c r="T47" i="24"/>
  <c r="U48" i="24"/>
  <c r="N49" i="24"/>
  <c r="F50" i="24"/>
  <c r="O50" i="24"/>
  <c r="G51" i="24"/>
  <c r="P51" i="24"/>
  <c r="H52" i="24"/>
  <c r="J53" i="24"/>
  <c r="R53" i="24"/>
  <c r="K54" i="24"/>
  <c r="S54" i="24"/>
  <c r="U15" i="24"/>
  <c r="N14" i="24"/>
  <c r="T13" i="24"/>
  <c r="L13" i="24"/>
  <c r="R12" i="24"/>
  <c r="J12" i="24"/>
  <c r="P11" i="24"/>
  <c r="G11" i="24"/>
  <c r="N10" i="24"/>
  <c r="T9" i="24"/>
  <c r="L9" i="24"/>
  <c r="R8" i="24"/>
  <c r="J8" i="24"/>
  <c r="P7" i="24"/>
  <c r="G7" i="24"/>
  <c r="N6" i="24"/>
  <c r="H19" i="24"/>
  <c r="J20" i="24"/>
  <c r="R20" i="24"/>
  <c r="K21" i="24"/>
  <c r="S21" i="24"/>
  <c r="L22" i="24"/>
  <c r="T22" i="24"/>
  <c r="U23" i="24"/>
  <c r="N24" i="24"/>
  <c r="F25" i="24"/>
  <c r="O25" i="24"/>
  <c r="G26" i="24"/>
  <c r="P26" i="24"/>
  <c r="H27" i="24"/>
  <c r="J28" i="24"/>
  <c r="R28" i="24"/>
  <c r="J32" i="24"/>
  <c r="R32" i="24"/>
  <c r="K33" i="24"/>
  <c r="S33" i="24"/>
  <c r="L34" i="24"/>
  <c r="T34" i="24"/>
  <c r="U35" i="24"/>
  <c r="N36" i="24"/>
  <c r="F37" i="24"/>
  <c r="O37" i="24"/>
  <c r="G38" i="24"/>
  <c r="P38" i="24"/>
  <c r="H39" i="24"/>
  <c r="J40" i="24"/>
  <c r="R40" i="24"/>
  <c r="K41" i="24"/>
  <c r="S41" i="24"/>
  <c r="K45" i="24"/>
  <c r="S45" i="24"/>
  <c r="L46" i="24"/>
  <c r="T46" i="24"/>
  <c r="U47" i="24"/>
  <c r="N48" i="24"/>
  <c r="F49" i="24"/>
  <c r="O49" i="24"/>
  <c r="G50" i="24"/>
  <c r="P50" i="24"/>
  <c r="H51" i="24"/>
  <c r="J52" i="24"/>
  <c r="R52" i="24"/>
  <c r="K53" i="24"/>
  <c r="S53" i="24"/>
  <c r="L54" i="24"/>
  <c r="T54" i="24"/>
  <c r="N15" i="24"/>
  <c r="F15" i="24"/>
  <c r="S13" i="24"/>
  <c r="K13" i="24"/>
  <c r="H12" i="24"/>
  <c r="O11" i="24"/>
  <c r="F11" i="24"/>
  <c r="S9" i="24"/>
  <c r="K9" i="24"/>
  <c r="H8" i="24"/>
  <c r="O7" i="24"/>
  <c r="F7" i="24"/>
  <c r="J19" i="24"/>
  <c r="R19" i="24"/>
  <c r="K20" i="24"/>
  <c r="S20" i="24"/>
  <c r="L21" i="24"/>
  <c r="T21" i="24"/>
  <c r="U22" i="24"/>
  <c r="N23" i="24"/>
  <c r="F24" i="24"/>
  <c r="O24" i="24"/>
  <c r="G25" i="24"/>
  <c r="P25" i="24"/>
  <c r="H26" i="24"/>
  <c r="J27" i="24"/>
  <c r="R27" i="24"/>
  <c r="K28" i="24"/>
  <c r="S28" i="24"/>
  <c r="K32" i="24"/>
  <c r="S32" i="24"/>
  <c r="L33" i="24"/>
  <c r="T33" i="24"/>
  <c r="U34" i="24"/>
  <c r="N35" i="24"/>
  <c r="F36" i="24"/>
  <c r="O36" i="24"/>
  <c r="G37" i="24"/>
  <c r="P37" i="24"/>
  <c r="H38" i="24"/>
  <c r="J39" i="24"/>
  <c r="R39" i="24"/>
  <c r="K40" i="24"/>
  <c r="S40" i="24"/>
  <c r="L41" i="24"/>
  <c r="T41" i="24"/>
  <c r="U42" i="24"/>
  <c r="L45" i="24"/>
  <c r="T45" i="24"/>
  <c r="U46" i="24"/>
  <c r="N47" i="24"/>
  <c r="F48" i="24"/>
  <c r="O48" i="24"/>
  <c r="G49" i="24"/>
  <c r="P49" i="24"/>
  <c r="H50" i="24"/>
  <c r="J51" i="24"/>
  <c r="R51" i="24"/>
  <c r="K52" i="24"/>
  <c r="S52" i="24"/>
  <c r="L53" i="24"/>
  <c r="T53" i="24"/>
  <c r="U54" i="24"/>
  <c r="O15" i="24"/>
  <c r="T14" i="24"/>
  <c r="L14" i="24"/>
  <c r="R13" i="24"/>
  <c r="J13" i="24"/>
  <c r="P12" i="24"/>
  <c r="G12" i="24"/>
  <c r="N11" i="24"/>
  <c r="T10" i="24"/>
  <c r="L10" i="24"/>
  <c r="R9" i="24"/>
  <c r="J9" i="24"/>
  <c r="P8" i="24"/>
  <c r="G8" i="24"/>
  <c r="N7" i="24"/>
  <c r="T6" i="24"/>
  <c r="L6" i="24"/>
  <c r="K19" i="24"/>
  <c r="S19" i="24"/>
  <c r="L20" i="24"/>
  <c r="T20" i="24"/>
  <c r="U21" i="24"/>
  <c r="N22" i="24"/>
  <c r="F23" i="24"/>
  <c r="O23" i="24"/>
  <c r="G24" i="24"/>
  <c r="P24" i="24"/>
  <c r="H25" i="24"/>
  <c r="J26" i="24"/>
  <c r="R26" i="24"/>
  <c r="K27" i="24"/>
  <c r="S27" i="24"/>
  <c r="L28" i="24"/>
  <c r="T28" i="24"/>
  <c r="U29" i="24"/>
  <c r="L32" i="24"/>
  <c r="T32" i="24"/>
  <c r="U33" i="24"/>
  <c r="N34" i="24"/>
  <c r="F35" i="24"/>
  <c r="O35" i="24"/>
  <c r="G36" i="24"/>
  <c r="P36" i="24"/>
  <c r="H37" i="24"/>
  <c r="J38" i="24"/>
  <c r="R38" i="24"/>
  <c r="K39" i="24"/>
  <c r="S39" i="24"/>
  <c r="L40" i="24"/>
  <c r="T40" i="24"/>
  <c r="U41" i="24"/>
  <c r="U43" i="24"/>
  <c r="U45" i="24"/>
  <c r="N46" i="24"/>
  <c r="F47" i="24"/>
  <c r="O47" i="24"/>
  <c r="G48" i="24"/>
  <c r="P48" i="24"/>
  <c r="H49" i="24"/>
  <c r="J50" i="24"/>
  <c r="R50" i="24"/>
  <c r="K51" i="24"/>
  <c r="S51" i="24"/>
  <c r="L52" i="24"/>
  <c r="T52" i="24"/>
  <c r="U53" i="24"/>
  <c r="N54" i="24"/>
  <c r="G15" i="24"/>
  <c r="P15" i="24"/>
  <c r="S14" i="24"/>
  <c r="K14" i="24"/>
  <c r="H13" i="24"/>
  <c r="O12" i="24"/>
  <c r="F12" i="24"/>
  <c r="S10" i="24"/>
  <c r="K10" i="24"/>
  <c r="H9" i="24"/>
  <c r="O8" i="24"/>
  <c r="F8" i="24"/>
  <c r="S6" i="24"/>
  <c r="K6" i="24"/>
  <c r="U16" i="24"/>
  <c r="L19" i="24"/>
  <c r="T19" i="24"/>
  <c r="U20" i="24"/>
  <c r="N21" i="24"/>
  <c r="F22" i="24"/>
  <c r="O22" i="24"/>
  <c r="G23" i="24"/>
  <c r="P23" i="24"/>
  <c r="H24" i="24"/>
  <c r="J25" i="24"/>
  <c r="R25" i="24"/>
  <c r="K26" i="24"/>
  <c r="S26" i="24"/>
  <c r="L27" i="24"/>
  <c r="T27" i="24"/>
  <c r="U28" i="24"/>
  <c r="U30" i="24"/>
  <c r="U32" i="24"/>
  <c r="N33" i="24"/>
  <c r="F34" i="24"/>
  <c r="O34" i="24"/>
  <c r="G35" i="24"/>
  <c r="P35" i="24"/>
  <c r="H36" i="24"/>
  <c r="J37" i="24"/>
  <c r="R37" i="24"/>
  <c r="K38" i="24"/>
  <c r="S38" i="24"/>
  <c r="L39" i="24"/>
  <c r="T39" i="24"/>
  <c r="U40" i="24"/>
  <c r="N41" i="24"/>
  <c r="U44" i="24"/>
  <c r="N45" i="24"/>
  <c r="F46" i="24"/>
  <c r="O46" i="24"/>
  <c r="G47" i="24"/>
  <c r="P47" i="24"/>
  <c r="H48" i="24"/>
  <c r="J49" i="24"/>
  <c r="R49" i="24"/>
  <c r="K50" i="24"/>
  <c r="S50" i="24"/>
  <c r="L51" i="24"/>
  <c r="T51" i="24"/>
  <c r="U52" i="24"/>
  <c r="N53" i="24"/>
  <c r="F54" i="24"/>
  <c r="O54" i="24"/>
  <c r="H15" i="24"/>
  <c r="R14" i="24"/>
  <c r="J14" i="24"/>
  <c r="P13" i="24"/>
  <c r="G13" i="24"/>
  <c r="N12" i="24"/>
  <c r="T11" i="24"/>
  <c r="L11" i="24"/>
  <c r="R10" i="24"/>
  <c r="J10" i="24"/>
  <c r="P9" i="24"/>
  <c r="G9" i="24"/>
  <c r="N8" i="24"/>
  <c r="T7" i="24"/>
  <c r="L7" i="24"/>
  <c r="R6" i="24"/>
  <c r="J6" i="24"/>
  <c r="P22" i="24"/>
  <c r="T26" i="24"/>
  <c r="F33" i="24"/>
  <c r="K37" i="24"/>
  <c r="O41" i="24"/>
  <c r="U51" i="24"/>
  <c r="H10" i="24"/>
  <c r="G6" i="24"/>
  <c r="G22" i="24"/>
  <c r="U17" i="24"/>
  <c r="H23" i="24"/>
  <c r="O33" i="24"/>
  <c r="S37" i="24"/>
  <c r="J48" i="24"/>
  <c r="N52" i="24"/>
  <c r="H14" i="24"/>
  <c r="O9" i="24"/>
  <c r="D1" i="24"/>
  <c r="N32" i="24"/>
  <c r="U27" i="24"/>
  <c r="G34" i="24"/>
  <c r="L38" i="24"/>
  <c r="R48" i="24"/>
  <c r="F53" i="24"/>
  <c r="O13" i="24"/>
  <c r="F9" i="24"/>
  <c r="S11" i="24"/>
  <c r="J15" i="24"/>
  <c r="L26" i="24"/>
  <c r="U19" i="24"/>
  <c r="J24" i="24"/>
  <c r="N28" i="24"/>
  <c r="P34" i="24"/>
  <c r="T38" i="24"/>
  <c r="F45" i="24"/>
  <c r="K49" i="24"/>
  <c r="O53" i="24"/>
  <c r="F13" i="24"/>
  <c r="K7" i="24"/>
  <c r="H47" i="24"/>
  <c r="N20" i="24"/>
  <c r="R24" i="24"/>
  <c r="H35" i="24"/>
  <c r="O45" i="24"/>
  <c r="S49" i="24"/>
  <c r="G54" i="24"/>
  <c r="S7" i="24"/>
  <c r="U39" i="24"/>
  <c r="R36" i="24"/>
  <c r="R15" i="24"/>
  <c r="F21" i="24"/>
  <c r="K25" i="24"/>
  <c r="G46" i="24"/>
  <c r="L50" i="24"/>
  <c r="P54" i="24"/>
  <c r="F41" i="24"/>
  <c r="H6" i="24"/>
  <c r="O21" i="24"/>
  <c r="S25" i="24"/>
  <c r="U31" i="24"/>
  <c r="J36" i="24"/>
  <c r="N40" i="24"/>
  <c r="P46" i="24"/>
  <c r="T50" i="24"/>
  <c r="K11" i="24"/>
  <c r="D12" i="48"/>
  <c r="C15" i="42"/>
  <c r="L9" i="44"/>
  <c r="K9" i="44"/>
  <c r="I9" i="44"/>
  <c r="A18" i="54"/>
  <c r="D18" i="54" s="1"/>
  <c r="C15" i="41"/>
  <c r="B8" i="22"/>
  <c r="B8" i="42"/>
  <c r="H9" i="44" l="1"/>
  <c r="I8" i="44"/>
  <c r="G7" i="44"/>
  <c r="U10" i="44"/>
  <c r="T10" i="44"/>
  <c r="AA10" i="44"/>
  <c r="S10" i="44"/>
  <c r="Z10" i="44"/>
  <c r="Y10" i="44"/>
  <c r="X10" i="44"/>
  <c r="V10" i="44"/>
  <c r="AB10" i="44"/>
  <c r="R10" i="44"/>
  <c r="W10" i="44"/>
  <c r="M7" i="44"/>
  <c r="U7" i="44"/>
  <c r="T7" i="44"/>
  <c r="X7" i="44"/>
  <c r="W7" i="44"/>
  <c r="V7" i="44"/>
  <c r="AB7" i="44"/>
  <c r="S7" i="44"/>
  <c r="Z7" i="44"/>
  <c r="R7" i="44"/>
  <c r="Y7" i="44"/>
  <c r="AA7" i="44"/>
  <c r="G10" i="44"/>
  <c r="B7" i="22" s="1"/>
  <c r="J8" i="44"/>
  <c r="L8" i="44"/>
  <c r="K8" i="44"/>
  <c r="J9" i="44"/>
  <c r="H8" i="44"/>
  <c r="M10" i="44"/>
  <c r="L7" i="44"/>
  <c r="Q10" i="44"/>
  <c r="P10" i="44"/>
  <c r="O10" i="44"/>
  <c r="N10" i="44"/>
  <c r="Q7" i="44"/>
  <c r="P7" i="44"/>
  <c r="O7" i="44"/>
  <c r="N7" i="44"/>
  <c r="S8" i="44"/>
  <c r="H10" i="44"/>
  <c r="AB8" i="44"/>
  <c r="N9" i="44"/>
  <c r="H7" i="44"/>
  <c r="W8" i="44"/>
  <c r="W9" i="44"/>
  <c r="Z9" i="44"/>
  <c r="X8" i="44"/>
  <c r="I7" i="44"/>
  <c r="U8" i="44"/>
  <c r="U9" i="44"/>
  <c r="X9" i="44"/>
  <c r="G8" i="44"/>
  <c r="B5" i="22" s="1"/>
  <c r="P9" i="44"/>
  <c r="L10" i="44"/>
  <c r="Y8" i="44"/>
  <c r="T9" i="44"/>
  <c r="Q8" i="44"/>
  <c r="S9" i="44"/>
  <c r="R9" i="44"/>
  <c r="M8" i="44"/>
  <c r="Z8" i="44"/>
  <c r="N8" i="44"/>
  <c r="V8" i="44"/>
  <c r="P8" i="44"/>
  <c r="AA8" i="44"/>
  <c r="V9" i="44"/>
  <c r="AB9" i="44"/>
  <c r="Q9" i="44"/>
  <c r="J7" i="44"/>
  <c r="T8" i="44"/>
  <c r="O9" i="44"/>
  <c r="AA9" i="44"/>
  <c r="Y9" i="44"/>
  <c r="R8" i="44"/>
  <c r="I10" i="44"/>
  <c r="K7" i="44"/>
  <c r="O8" i="44"/>
  <c r="J10" i="44"/>
  <c r="K10" i="44"/>
  <c r="G9" i="44"/>
  <c r="B6" i="22" s="1"/>
  <c r="B12" i="22" s="1"/>
  <c r="M9" i="44"/>
  <c r="A19" i="54"/>
  <c r="D19" i="54" s="1"/>
  <c r="B8" i="41"/>
  <c r="D15" i="43"/>
  <c r="C15" i="22"/>
  <c r="D15" i="22"/>
  <c r="D15" i="42"/>
  <c r="C15" i="43"/>
  <c r="B8" i="43"/>
  <c r="C8" i="41"/>
  <c r="D15" i="41"/>
  <c r="B6" i="41" l="1"/>
  <c r="B12" i="41" s="1"/>
  <c r="B6" i="42"/>
  <c r="B12" i="42" s="1"/>
  <c r="B6" i="43"/>
  <c r="B12" i="43" s="1"/>
  <c r="A20" i="54"/>
  <c r="D20" i="54" s="1"/>
  <c r="C8" i="43"/>
  <c r="C8" i="22"/>
  <c r="D8" i="22"/>
  <c r="C8" i="42"/>
  <c r="D8" i="42"/>
  <c r="D8" i="43"/>
  <c r="B11" i="22"/>
  <c r="B5" i="41"/>
  <c r="B11" i="41" s="1"/>
  <c r="B5" i="43"/>
  <c r="B11" i="43" s="1"/>
  <c r="B5" i="42"/>
  <c r="B11" i="42" s="1"/>
  <c r="B7" i="43"/>
  <c r="B13" i="43" s="1"/>
  <c r="B13" i="22"/>
  <c r="B7" i="41"/>
  <c r="B13" i="41" s="1"/>
  <c r="B7" i="42"/>
  <c r="B13" i="42" s="1"/>
  <c r="D8" i="41"/>
  <c r="E15" i="41"/>
  <c r="E15" i="22" l="1"/>
  <c r="A21" i="54"/>
  <c r="D21" i="54" s="1"/>
  <c r="E15" i="42"/>
  <c r="E15" i="43"/>
  <c r="E8" i="43"/>
  <c r="F15" i="43"/>
  <c r="F15" i="22"/>
  <c r="E8" i="22"/>
  <c r="E8" i="42"/>
  <c r="F15" i="42"/>
  <c r="F15" i="41"/>
  <c r="E8" i="41"/>
  <c r="A22" i="54" l="1"/>
  <c r="D22" i="54" s="1"/>
  <c r="G15" i="42"/>
  <c r="F8" i="42"/>
  <c r="G15" i="41"/>
  <c r="F8" i="41"/>
  <c r="F8" i="22"/>
  <c r="G15" i="22"/>
  <c r="G15" i="43"/>
  <c r="F8" i="43"/>
  <c r="A23" i="54" l="1"/>
  <c r="D23" i="54" s="1"/>
  <c r="H15" i="42"/>
  <c r="G8" i="42"/>
  <c r="H15" i="43"/>
  <c r="G8" i="43"/>
  <c r="G8" i="41"/>
  <c r="H15" i="41"/>
  <c r="G8" i="22"/>
  <c r="H15" i="22"/>
  <c r="A24" i="54" l="1"/>
  <c r="D24" i="54" s="1"/>
  <c r="I15" i="43"/>
  <c r="H8" i="43"/>
  <c r="I15" i="22"/>
  <c r="H8" i="22"/>
  <c r="H8" i="41"/>
  <c r="I15" i="41"/>
  <c r="I15" i="42"/>
  <c r="H8" i="42"/>
  <c r="A25" i="54" l="1"/>
  <c r="D25" i="54" s="1"/>
  <c r="I8" i="41"/>
  <c r="J15" i="41"/>
  <c r="I8" i="22"/>
  <c r="J15" i="22"/>
  <c r="I8" i="42"/>
  <c r="J15" i="42"/>
  <c r="I8" i="43"/>
  <c r="J15" i="43"/>
  <c r="A26" i="54" l="1"/>
  <c r="D26" i="54" s="1"/>
  <c r="J8" i="41"/>
  <c r="K15" i="41"/>
  <c r="K15" i="43"/>
  <c r="J8" i="43"/>
  <c r="J8" i="22"/>
  <c r="K15" i="22"/>
  <c r="J8" i="42"/>
  <c r="K15" i="42"/>
  <c r="A27" i="54" l="1"/>
  <c r="D27" i="54" s="1"/>
  <c r="K8" i="43"/>
  <c r="L15" i="43"/>
  <c r="L15" i="42"/>
  <c r="K8" i="42"/>
  <c r="K8" i="22"/>
  <c r="L15" i="22"/>
  <c r="L15" i="41"/>
  <c r="K8" i="41"/>
  <c r="A28" i="54" l="1"/>
  <c r="D28" i="54" s="1"/>
  <c r="L8" i="43"/>
  <c r="M15" i="43"/>
  <c r="M15" i="42"/>
  <c r="L8" i="42"/>
  <c r="L8" i="22"/>
  <c r="M15" i="22"/>
  <c r="M15" i="41"/>
  <c r="L8" i="41"/>
  <c r="A29" i="54" l="1"/>
  <c r="D29" i="54" s="1"/>
  <c r="N15" i="43"/>
  <c r="M8" i="43"/>
  <c r="M8" i="41"/>
  <c r="N15" i="41"/>
  <c r="N15" i="42"/>
  <c r="M8" i="42"/>
  <c r="N15" i="22"/>
  <c r="M8" i="22"/>
  <c r="A30" i="54" l="1"/>
  <c r="D30" i="54" s="1"/>
  <c r="N8" i="42"/>
  <c r="O15" i="42"/>
  <c r="N8" i="41"/>
  <c r="O15" i="41"/>
  <c r="O15" i="22"/>
  <c r="N8" i="22"/>
  <c r="N8" i="43"/>
  <c r="O15" i="43"/>
  <c r="A31" i="54" l="1"/>
  <c r="D31" i="54" s="1"/>
  <c r="P15" i="43"/>
  <c r="O8" i="43"/>
  <c r="P15" i="22"/>
  <c r="O8" i="22"/>
  <c r="P15" i="42"/>
  <c r="O8" i="42"/>
  <c r="O8" i="41"/>
  <c r="P15" i="41"/>
  <c r="A32" i="54" l="1"/>
  <c r="D32" i="54" s="1"/>
  <c r="Q15" i="41"/>
  <c r="P8" i="41"/>
  <c r="Q15" i="22"/>
  <c r="P8" i="22"/>
  <c r="P8" i="43"/>
  <c r="Q15" i="43"/>
  <c r="P8" i="42"/>
  <c r="Q15" i="42"/>
  <c r="A33" i="54" l="1"/>
  <c r="D33" i="54" s="1"/>
  <c r="Q8" i="43"/>
  <c r="R15" i="43"/>
  <c r="Q8" i="42"/>
  <c r="R15" i="42"/>
  <c r="R15" i="22"/>
  <c r="Q8" i="22"/>
  <c r="Q8" i="41"/>
  <c r="R15" i="41"/>
  <c r="A34" i="54" l="1"/>
  <c r="D34" i="54" s="1"/>
  <c r="R8" i="22"/>
  <c r="S15" i="22"/>
  <c r="R8" i="42"/>
  <c r="S15" i="42"/>
  <c r="R8" i="41"/>
  <c r="S15" i="41"/>
  <c r="R8" i="43"/>
  <c r="S15" i="43"/>
  <c r="A35" i="54" l="1"/>
  <c r="D35" i="54" s="1"/>
  <c r="T15" i="41"/>
  <c r="S8" i="41"/>
  <c r="S8" i="22"/>
  <c r="T15" i="22"/>
  <c r="S8" i="43"/>
  <c r="T15" i="43"/>
  <c r="S8" i="42"/>
  <c r="T15" i="42"/>
  <c r="A36" i="54" l="1"/>
  <c r="D36" i="54" s="1"/>
  <c r="U15" i="43"/>
  <c r="T8" i="43"/>
  <c r="T8" i="22"/>
  <c r="U15" i="22"/>
  <c r="T8" i="42"/>
  <c r="U15" i="42"/>
  <c r="T8" i="41"/>
  <c r="U15" i="41"/>
  <c r="A37" i="54" l="1"/>
  <c r="D37" i="54" s="1"/>
  <c r="V15" i="22"/>
  <c r="U8" i="22"/>
  <c r="U8" i="42"/>
  <c r="V15" i="42"/>
  <c r="V15" i="43"/>
  <c r="U8" i="43"/>
  <c r="V15" i="41"/>
  <c r="U8" i="41"/>
  <c r="A38" i="54" l="1"/>
  <c r="D38" i="54" s="1"/>
  <c r="V8" i="41"/>
  <c r="W15" i="41"/>
  <c r="V8" i="42"/>
  <c r="W15" i="42"/>
  <c r="W15" i="22"/>
  <c r="V8" i="22"/>
  <c r="W15" i="43"/>
  <c r="V8" i="43"/>
  <c r="A39" i="54" l="1"/>
  <c r="D39" i="54" s="1"/>
  <c r="A40" i="54" l="1"/>
  <c r="D40" i="54" s="1"/>
  <c r="A41" i="54" l="1"/>
  <c r="D41" i="54" s="1"/>
  <c r="A42" i="54" l="1"/>
  <c r="D42" i="54" s="1"/>
  <c r="A43" i="54" l="1"/>
  <c r="D43" i="54" s="1"/>
  <c r="A44" i="54" l="1"/>
  <c r="D44" i="54" s="1"/>
  <c r="A45" i="54" l="1"/>
  <c r="D45" i="54" s="1"/>
  <c r="A46" i="54" l="1"/>
  <c r="D46" i="54" s="1"/>
  <c r="A47" i="54" l="1"/>
  <c r="D47" i="54" s="1"/>
  <c r="A48" i="54" l="1"/>
  <c r="D48" i="54" s="1"/>
  <c r="A49" i="54" l="1"/>
  <c r="D49" i="54" s="1"/>
  <c r="A50" i="54" l="1"/>
  <c r="D50" i="54" s="1"/>
  <c r="A51" i="54" l="1"/>
  <c r="D51" i="54" s="1"/>
  <c r="A52" i="54" l="1"/>
  <c r="D52" i="54" s="1"/>
  <c r="A53" i="54" l="1"/>
  <c r="D53" i="54" s="1"/>
  <c r="A54" i="54" l="1"/>
  <c r="D54" i="54" s="1"/>
  <c r="A55" i="54" l="1"/>
  <c r="D55" i="54" s="1"/>
  <c r="A56" i="54" l="1"/>
  <c r="D56" i="54" s="1"/>
  <c r="A57" i="54" l="1"/>
  <c r="D57" i="54" s="1"/>
  <c r="A58" i="54" l="1"/>
  <c r="D58" i="54" s="1"/>
  <c r="A59" i="54" l="1"/>
  <c r="D59" i="54" s="1"/>
  <c r="A60" i="54" l="1"/>
  <c r="D60" i="54" s="1"/>
  <c r="A61" i="54" l="1"/>
  <c r="D61" i="54" s="1"/>
  <c r="A62" i="54" l="1"/>
  <c r="D62" i="54" s="1"/>
  <c r="A63" i="54" l="1"/>
  <c r="D63" i="54" s="1"/>
  <c r="A64" i="54" l="1"/>
  <c r="D64" i="54" s="1"/>
  <c r="A65" i="54" l="1"/>
  <c r="D65" i="54" s="1"/>
  <c r="A66" i="54" l="1"/>
  <c r="D66" i="54" s="1"/>
  <c r="A67" i="54" l="1"/>
  <c r="D67" i="54" s="1"/>
  <c r="A68" i="54" l="1"/>
  <c r="D68" i="54" s="1"/>
  <c r="A69" i="54" l="1"/>
  <c r="D69" i="54" s="1"/>
  <c r="A70" i="54" l="1"/>
  <c r="D70" i="54" s="1"/>
  <c r="A71" i="54" l="1"/>
  <c r="D71" i="54" s="1"/>
  <c r="A72" i="54" l="1"/>
  <c r="D72" i="54" s="1"/>
  <c r="A73" i="54" l="1"/>
  <c r="D73" i="54" s="1"/>
  <c r="A74" i="54" l="1"/>
  <c r="D74" i="54" s="1"/>
  <c r="A75" i="54" l="1"/>
  <c r="D75" i="54" s="1"/>
  <c r="A76" i="54" l="1"/>
  <c r="D76" i="54" s="1"/>
  <c r="A77" i="54" l="1"/>
  <c r="D77" i="54" s="1"/>
  <c r="A78" i="54" l="1"/>
  <c r="D78" i="54" s="1"/>
  <c r="A79" i="54" l="1"/>
  <c r="D79" i="54" s="1"/>
  <c r="A80" i="54" l="1"/>
  <c r="D80" i="54" s="1"/>
  <c r="A81" i="54" l="1"/>
  <c r="D81" i="54" s="1"/>
  <c r="A82" i="54" l="1"/>
  <c r="D82" i="54" s="1"/>
  <c r="A83" i="54" l="1"/>
  <c r="D83" i="54" s="1"/>
  <c r="A84" i="54" l="1"/>
  <c r="D84" i="54" s="1"/>
  <c r="A85" i="54" l="1"/>
  <c r="D85" i="54" s="1"/>
  <c r="A86" i="54" l="1"/>
  <c r="D86" i="54" s="1"/>
  <c r="A87" i="54" l="1"/>
  <c r="D87" i="54" s="1"/>
  <c r="A88" i="54" l="1"/>
  <c r="D88" i="54" s="1"/>
  <c r="A89" i="54" l="1"/>
  <c r="D89" i="54" s="1"/>
  <c r="A90" i="54" l="1"/>
  <c r="D90" i="54" s="1"/>
  <c r="A91" i="54" l="1"/>
  <c r="D91" i="54" s="1"/>
  <c r="A92" i="54" l="1"/>
  <c r="D92" i="54" s="1"/>
  <c r="A93" i="54" l="1"/>
  <c r="D93" i="54" s="1"/>
  <c r="A94" i="54" l="1"/>
  <c r="D94" i="54" s="1"/>
  <c r="A95" i="54" l="1"/>
  <c r="D95" i="54" s="1"/>
  <c r="A96" i="54" l="1"/>
  <c r="D96" i="54" s="1"/>
  <c r="A97" i="54" l="1"/>
  <c r="D97" i="54" s="1"/>
  <c r="A98" i="54" l="1"/>
  <c r="D98" i="54" s="1"/>
  <c r="A99" i="54" l="1"/>
  <c r="D99" i="54" s="1"/>
  <c r="A100" i="54" l="1"/>
  <c r="D100" i="54" s="1"/>
  <c r="A101" i="54" l="1"/>
  <c r="D101" i="54" s="1"/>
  <c r="A102" i="54" l="1"/>
  <c r="D102" i="54" s="1"/>
  <c r="A103" i="54" l="1"/>
  <c r="D103" i="54" s="1"/>
  <c r="A104" i="54" l="1"/>
  <c r="D104" i="54" s="1"/>
  <c r="A105" i="54" l="1"/>
  <c r="D105" i="54" s="1"/>
  <c r="A106" i="54" l="1"/>
  <c r="D106" i="54" s="1"/>
  <c r="A107" i="54" l="1"/>
  <c r="D107" i="54" s="1"/>
  <c r="A108" i="54" l="1"/>
  <c r="D108" i="54" s="1"/>
  <c r="A109" i="54" l="1"/>
  <c r="D109" i="54" s="1"/>
  <c r="A110" i="54" l="1"/>
  <c r="D110" i="54" s="1"/>
  <c r="A111" i="54" l="1"/>
  <c r="D111" i="54" s="1"/>
  <c r="A112" i="54" l="1"/>
  <c r="D112" i="54" s="1"/>
  <c r="A113" i="54" l="1"/>
  <c r="D113" i="54" s="1"/>
  <c r="A114" i="54" l="1"/>
  <c r="D114" i="54" s="1"/>
  <c r="A115" i="54" l="1"/>
  <c r="D115" i="54" s="1"/>
  <c r="A116" i="54" l="1"/>
  <c r="D116" i="54" s="1"/>
  <c r="A117" i="54" l="1"/>
  <c r="D117" i="54" s="1"/>
  <c r="A118" i="54" l="1"/>
  <c r="D118" i="54" s="1"/>
  <c r="A119" i="54" l="1"/>
  <c r="D119" i="54" s="1"/>
  <c r="A120" i="54" l="1"/>
  <c r="D120" i="54" s="1"/>
  <c r="A121" i="54" l="1"/>
  <c r="D121" i="54" s="1"/>
  <c r="A122" i="54" l="1"/>
  <c r="D122" i="54" s="1"/>
  <c r="A123" i="54" l="1"/>
  <c r="D123" i="54" s="1"/>
  <c r="A124" i="54" l="1"/>
  <c r="D124" i="54" s="1"/>
  <c r="A125" i="54" l="1"/>
  <c r="D125" i="54" s="1"/>
  <c r="A126" i="54" l="1"/>
  <c r="D126" i="54" s="1"/>
  <c r="A127" i="54" l="1"/>
  <c r="D127" i="54" s="1"/>
  <c r="A128" i="54" l="1"/>
  <c r="D128" i="54" s="1"/>
  <c r="A129" i="54" l="1"/>
  <c r="D129" i="54" s="1"/>
  <c r="A130" i="54" l="1"/>
  <c r="D130" i="54" s="1"/>
  <c r="A131" i="54" l="1"/>
  <c r="D131" i="54" s="1"/>
  <c r="A132" i="54" l="1"/>
  <c r="D132" i="54" s="1"/>
  <c r="A133" i="54" l="1"/>
  <c r="D133" i="54" s="1"/>
  <c r="A134" i="54" l="1"/>
  <c r="D134" i="54" s="1"/>
  <c r="A135" i="54" l="1"/>
  <c r="D135" i="54" s="1"/>
  <c r="A136" i="54" l="1"/>
  <c r="D136" i="54" s="1"/>
  <c r="A137" i="54" l="1"/>
  <c r="D137" i="54" s="1"/>
  <c r="A138" i="54" l="1"/>
  <c r="D138" i="54" s="1"/>
  <c r="A139" i="54" l="1"/>
  <c r="D139" i="54" s="1"/>
  <c r="A140" i="54" l="1"/>
  <c r="D140" i="54" s="1"/>
  <c r="A141" i="54" l="1"/>
  <c r="D141" i="54" s="1"/>
  <c r="A142" i="54" l="1"/>
  <c r="D142" i="54" s="1"/>
  <c r="A143" i="54" l="1"/>
  <c r="D143" i="54" s="1"/>
  <c r="A144" i="54" l="1"/>
  <c r="D144" i="54" s="1"/>
  <c r="A145" i="54" l="1"/>
  <c r="D145" i="54" s="1"/>
  <c r="A146" i="54" l="1"/>
  <c r="D146" i="54" s="1"/>
  <c r="A147" i="54" l="1"/>
  <c r="D147" i="54" s="1"/>
  <c r="A148" i="54" l="1"/>
  <c r="D148" i="54" s="1"/>
  <c r="A149" i="54" l="1"/>
  <c r="D149" i="54" s="1"/>
  <c r="A150" i="54" l="1"/>
  <c r="D150" i="54" s="1"/>
  <c r="A151" i="54" l="1"/>
  <c r="D151" i="54" s="1"/>
  <c r="A152" i="54" l="1"/>
  <c r="D152" i="54" s="1"/>
  <c r="A153" i="54" l="1"/>
  <c r="D153" i="54" s="1"/>
  <c r="A154" i="54" l="1"/>
  <c r="D154" i="54" s="1"/>
  <c r="A155" i="54" l="1"/>
  <c r="D155" i="54" s="1"/>
  <c r="A156" i="54" l="1"/>
  <c r="D156" i="54" s="1"/>
  <c r="A157" i="54" l="1"/>
  <c r="D157" i="54" s="1"/>
  <c r="A158" i="54" l="1"/>
  <c r="D158" i="54" s="1"/>
  <c r="A159" i="54" l="1"/>
  <c r="D159" i="54" s="1"/>
  <c r="A160" i="54" l="1"/>
  <c r="D160" i="54" s="1"/>
  <c r="A161" i="54" l="1"/>
  <c r="D161" i="54" s="1"/>
  <c r="A162" i="54" l="1"/>
  <c r="D162" i="54" s="1"/>
  <c r="A163" i="54" l="1"/>
  <c r="D163" i="54" s="1"/>
  <c r="A164" i="54" l="1"/>
  <c r="D164" i="54" s="1"/>
  <c r="A165" i="54" l="1"/>
  <c r="D165" i="54" s="1"/>
  <c r="A166" i="54" l="1"/>
  <c r="D166" i="54" s="1"/>
  <c r="A167" i="54" l="1"/>
  <c r="D167" i="54" s="1"/>
  <c r="A168" i="54" l="1"/>
  <c r="D168" i="54" s="1"/>
  <c r="A169" i="54" l="1"/>
  <c r="D169" i="54" s="1"/>
  <c r="A170" i="54" l="1"/>
  <c r="D170" i="54" s="1"/>
  <c r="A171" i="54" l="1"/>
  <c r="D171" i="54" s="1"/>
  <c r="A172" i="54" l="1"/>
  <c r="D172" i="54" s="1"/>
  <c r="A173" i="54" l="1"/>
  <c r="D173" i="54" s="1"/>
  <c r="A174" i="54" l="1"/>
  <c r="D174" i="54" s="1"/>
  <c r="A175" i="54" l="1"/>
  <c r="D175" i="54" s="1"/>
  <c r="A176" i="54" l="1"/>
  <c r="D176" i="54" s="1"/>
  <c r="A177" i="54" l="1"/>
  <c r="D177" i="54" s="1"/>
  <c r="A178" i="54" l="1"/>
  <c r="D178" i="54" s="1"/>
  <c r="A179" i="54" l="1"/>
  <c r="D179" i="54" s="1"/>
  <c r="A180" i="54" l="1"/>
  <c r="D180" i="54" s="1"/>
  <c r="A181" i="54" l="1"/>
  <c r="D181" i="54" s="1"/>
  <c r="A182" i="54" l="1"/>
  <c r="D182" i="54" s="1"/>
  <c r="A183" i="54" l="1"/>
  <c r="D183" i="54" s="1"/>
  <c r="A184" i="54" l="1"/>
  <c r="D184" i="54" s="1"/>
  <c r="A185" i="54" l="1"/>
  <c r="D185" i="54" s="1"/>
  <c r="A186" i="54" l="1"/>
  <c r="D186" i="54" s="1"/>
  <c r="A187" i="54" l="1"/>
  <c r="D187" i="54" s="1"/>
  <c r="A188" i="54" l="1"/>
  <c r="D188" i="54" s="1"/>
  <c r="A189" i="54" l="1"/>
  <c r="D189" i="54" s="1"/>
  <c r="A190" i="54" l="1"/>
  <c r="D190" i="54" s="1"/>
  <c r="A191" i="54" l="1"/>
  <c r="D191" i="54" s="1"/>
  <c r="A192" i="54" l="1"/>
  <c r="D192" i="54" s="1"/>
  <c r="A193" i="54" l="1"/>
  <c r="D193" i="54" s="1"/>
  <c r="A194" i="54" l="1"/>
  <c r="D194" i="54" s="1"/>
  <c r="A195" i="54" l="1"/>
  <c r="D195" i="54" s="1"/>
  <c r="A196" i="54" l="1"/>
  <c r="D196" i="54" s="1"/>
  <c r="A197" i="54" l="1"/>
  <c r="D197" i="54" s="1"/>
  <c r="A198" i="54" l="1"/>
  <c r="D198" i="54" s="1"/>
  <c r="A199" i="54" l="1"/>
  <c r="D199" i="54" s="1"/>
  <c r="A200" i="54" l="1"/>
  <c r="D200" i="54" s="1"/>
  <c r="A201" i="54" l="1"/>
  <c r="D201" i="54" s="1"/>
  <c r="A202" i="54" l="1"/>
  <c r="D202" i="54" s="1"/>
  <c r="A203" i="54" l="1"/>
  <c r="D203" i="54" s="1"/>
  <c r="A204" i="54" l="1"/>
  <c r="D204" i="54" s="1"/>
  <c r="A205" i="54" l="1"/>
  <c r="D205" i="54" s="1"/>
  <c r="A206" i="54" l="1"/>
  <c r="D206" i="54" s="1"/>
  <c r="A207" i="54" l="1"/>
  <c r="D207" i="54" s="1"/>
  <c r="A208" i="54" l="1"/>
  <c r="D208" i="54" s="1"/>
  <c r="A209" i="54" l="1"/>
  <c r="D209" i="54" s="1"/>
  <c r="A210" i="54" l="1"/>
  <c r="D210" i="54" s="1"/>
  <c r="A211" i="54" l="1"/>
  <c r="D211" i="54" s="1"/>
  <c r="A212" i="54" l="1"/>
  <c r="D212" i="54" s="1"/>
  <c r="A213" i="54" l="1"/>
  <c r="D213" i="54" s="1"/>
  <c r="A214" i="54" l="1"/>
  <c r="D214" i="54" s="1"/>
  <c r="A215" i="54" l="1"/>
  <c r="D215" i="54" s="1"/>
  <c r="A216" i="54" l="1"/>
  <c r="D216" i="54" s="1"/>
  <c r="A217" i="54" l="1"/>
  <c r="D217" i="54" s="1"/>
  <c r="A218" i="54" l="1"/>
  <c r="D218" i="54" s="1"/>
  <c r="A219" i="54" l="1"/>
  <c r="D219" i="54" s="1"/>
  <c r="A220" i="54" l="1"/>
  <c r="D220" i="54" s="1"/>
  <c r="A221" i="54" l="1"/>
  <c r="D221" i="54" s="1"/>
  <c r="B4" i="42"/>
  <c r="B10" i="42" l="1"/>
  <c r="B4" i="41"/>
  <c r="B4" i="43"/>
  <c r="B4" i="22"/>
  <c r="B16" i="42" l="1" a="1"/>
  <c r="B16" i="42" s="1"/>
  <c r="B10" i="22"/>
  <c r="B10" i="43"/>
  <c r="B10" i="41"/>
  <c r="C7" i="42"/>
  <c r="C13" i="42" s="1"/>
  <c r="N7" i="22"/>
  <c r="J6" i="41"/>
  <c r="H6" i="42"/>
  <c r="C6" i="42"/>
  <c r="C12" i="42" s="1"/>
  <c r="V5" i="42"/>
  <c r="O7" i="42"/>
  <c r="W7" i="42"/>
  <c r="H7" i="41"/>
  <c r="P7" i="22"/>
  <c r="N5" i="42"/>
  <c r="E5" i="43"/>
  <c r="W5" i="42"/>
  <c r="H5" i="43"/>
  <c r="K7" i="41"/>
  <c r="D5" i="42"/>
  <c r="L7" i="22"/>
  <c r="K6" i="42"/>
  <c r="U5" i="42"/>
  <c r="R5" i="43"/>
  <c r="T6" i="43"/>
  <c r="K5" i="41"/>
  <c r="L6" i="43"/>
  <c r="F6" i="42"/>
  <c r="V7" i="42"/>
  <c r="L5" i="43"/>
  <c r="M7" i="41"/>
  <c r="R6" i="43"/>
  <c r="V6" i="41"/>
  <c r="G5" i="42"/>
  <c r="M5" i="42"/>
  <c r="S6" i="22"/>
  <c r="M6" i="42"/>
  <c r="I6" i="22"/>
  <c r="P6" i="22"/>
  <c r="Q5" i="22"/>
  <c r="D4" i="42"/>
  <c r="D7" i="41"/>
  <c r="V4" i="43"/>
  <c r="E7" i="22"/>
  <c r="T7" i="42"/>
  <c r="R4" i="43"/>
  <c r="R7" i="43"/>
  <c r="L4" i="43"/>
  <c r="I7" i="41"/>
  <c r="S4" i="22"/>
  <c r="S7" i="43"/>
  <c r="U6" i="43"/>
  <c r="F7" i="41"/>
  <c r="K4" i="43"/>
  <c r="I5" i="43"/>
  <c r="T4" i="41"/>
  <c r="J7" i="22"/>
  <c r="W6" i="43"/>
  <c r="U7" i="43"/>
  <c r="N4" i="42"/>
  <c r="F5" i="43"/>
  <c r="C4" i="43"/>
  <c r="C10" i="43" s="1"/>
  <c r="C5" i="42"/>
  <c r="C11" i="42" s="1"/>
  <c r="O5" i="22"/>
  <c r="Q4" i="42"/>
  <c r="I4" i="41"/>
  <c r="P4" i="42"/>
  <c r="P5" i="42"/>
  <c r="B16" i="41" l="1" a="1"/>
  <c r="B16" i="41" s="1"/>
  <c r="B16" i="43" a="1"/>
  <c r="B16" i="43" s="1"/>
  <c r="B16" i="22" a="1"/>
  <c r="B16" i="22" s="1"/>
  <c r="F11" i="43"/>
  <c r="U12" i="43"/>
  <c r="K4" i="42"/>
  <c r="I13" i="41"/>
  <c r="O7" i="41"/>
  <c r="O7" i="22"/>
  <c r="O13" i="22" s="1"/>
  <c r="D5" i="43"/>
  <c r="E11" i="43" s="1"/>
  <c r="H5" i="22"/>
  <c r="S13" i="43"/>
  <c r="I11" i="43"/>
  <c r="V7" i="22"/>
  <c r="K7" i="43"/>
  <c r="K6" i="43"/>
  <c r="L12" i="43" s="1"/>
  <c r="E5" i="41"/>
  <c r="K4" i="41"/>
  <c r="L10" i="43"/>
  <c r="L5" i="42"/>
  <c r="M11" i="42" s="1"/>
  <c r="K5" i="43"/>
  <c r="L11" i="43" s="1"/>
  <c r="K6" i="22"/>
  <c r="H5" i="41"/>
  <c r="V6" i="42"/>
  <c r="T6" i="41"/>
  <c r="W5" i="43"/>
  <c r="W7" i="43"/>
  <c r="Q10" i="42"/>
  <c r="J5" i="22"/>
  <c r="J5" i="42"/>
  <c r="J5" i="43"/>
  <c r="J11" i="43" s="1"/>
  <c r="W4" i="22"/>
  <c r="W4" i="43"/>
  <c r="W10" i="43" s="1"/>
  <c r="W4" i="42"/>
  <c r="H4" i="43"/>
  <c r="H4" i="22"/>
  <c r="H4" i="41"/>
  <c r="R4" i="42"/>
  <c r="R10" i="42" s="1"/>
  <c r="Q6" i="42"/>
  <c r="Q6" i="22"/>
  <c r="Q12" i="22" s="1"/>
  <c r="Q6" i="43"/>
  <c r="D6" i="41"/>
  <c r="D6" i="43"/>
  <c r="D6" i="22"/>
  <c r="D6" i="42"/>
  <c r="D12" i="42" s="1"/>
  <c r="D4" i="22"/>
  <c r="K4" i="22"/>
  <c r="E6" i="42"/>
  <c r="F12" i="42" s="1"/>
  <c r="E6" i="41"/>
  <c r="E6" i="43"/>
  <c r="N6" i="22"/>
  <c r="N6" i="41"/>
  <c r="N6" i="42"/>
  <c r="N12" i="42" s="1"/>
  <c r="N6" i="43"/>
  <c r="J4" i="22"/>
  <c r="J4" i="42"/>
  <c r="J4" i="43"/>
  <c r="K10" i="43" s="1"/>
  <c r="J4" i="41"/>
  <c r="J10" i="41" s="1"/>
  <c r="F5" i="22"/>
  <c r="F5" i="42"/>
  <c r="F5" i="41"/>
  <c r="I5" i="22"/>
  <c r="I5" i="41"/>
  <c r="I5" i="42"/>
  <c r="T4" i="43"/>
  <c r="L4" i="22"/>
  <c r="L4" i="41"/>
  <c r="L4" i="42"/>
  <c r="C5" i="41"/>
  <c r="C11" i="41" s="1"/>
  <c r="V4" i="42"/>
  <c r="R6" i="42"/>
  <c r="R6" i="41"/>
  <c r="R6" i="22"/>
  <c r="S12" i="22" s="1"/>
  <c r="O6" i="43"/>
  <c r="O6" i="42"/>
  <c r="O6" i="22"/>
  <c r="O6" i="41"/>
  <c r="N11" i="42"/>
  <c r="V11" i="42"/>
  <c r="Q4" i="22"/>
  <c r="Q4" i="41"/>
  <c r="Q4" i="43"/>
  <c r="P5" i="43"/>
  <c r="P5" i="22"/>
  <c r="P11" i="22" s="1"/>
  <c r="F4" i="42"/>
  <c r="F4" i="43"/>
  <c r="F4" i="41"/>
  <c r="F4" i="22"/>
  <c r="T7" i="22"/>
  <c r="T7" i="41"/>
  <c r="T7" i="43"/>
  <c r="T13" i="43" s="1"/>
  <c r="P6" i="43"/>
  <c r="P6" i="42"/>
  <c r="P6" i="41"/>
  <c r="M6" i="43"/>
  <c r="M12" i="43" s="1"/>
  <c r="M6" i="41"/>
  <c r="M6" i="22"/>
  <c r="U6" i="41"/>
  <c r="P4" i="41"/>
  <c r="P4" i="22"/>
  <c r="J7" i="41"/>
  <c r="J13" i="41" s="1"/>
  <c r="J7" i="43"/>
  <c r="J7" i="42"/>
  <c r="F7" i="43"/>
  <c r="F7" i="42"/>
  <c r="I7" i="42"/>
  <c r="I7" i="43"/>
  <c r="I7" i="22"/>
  <c r="J13" i="22" s="1"/>
  <c r="V4" i="22"/>
  <c r="V4" i="41"/>
  <c r="M4" i="42"/>
  <c r="M4" i="22"/>
  <c r="M4" i="43"/>
  <c r="M10" i="43" s="1"/>
  <c r="S6" i="43"/>
  <c r="S12" i="43" s="1"/>
  <c r="S6" i="42"/>
  <c r="S6" i="41"/>
  <c r="M4" i="41"/>
  <c r="G6" i="41"/>
  <c r="G6" i="42"/>
  <c r="G12" i="42" s="1"/>
  <c r="G6" i="43"/>
  <c r="G6" i="22"/>
  <c r="D11" i="42"/>
  <c r="U7" i="22"/>
  <c r="U7" i="41"/>
  <c r="U7" i="42"/>
  <c r="U13" i="42" s="1"/>
  <c r="O5" i="42"/>
  <c r="O5" i="41"/>
  <c r="O5" i="43"/>
  <c r="U4" i="41"/>
  <c r="U10" i="41" s="1"/>
  <c r="U4" i="42"/>
  <c r="U4" i="22"/>
  <c r="U4" i="43"/>
  <c r="S7" i="41"/>
  <c r="S7" i="22"/>
  <c r="S7" i="42"/>
  <c r="R7" i="42"/>
  <c r="R7" i="22"/>
  <c r="R7" i="41"/>
  <c r="P4" i="43"/>
  <c r="G7" i="22"/>
  <c r="G7" i="42"/>
  <c r="G7" i="41"/>
  <c r="G13" i="41" s="1"/>
  <c r="G7" i="43"/>
  <c r="E6" i="22"/>
  <c r="C5" i="22"/>
  <c r="C11" i="22" s="1"/>
  <c r="C5" i="43"/>
  <c r="C11" i="43" s="1"/>
  <c r="N4" i="43"/>
  <c r="N4" i="41"/>
  <c r="S4" i="41"/>
  <c r="S4" i="42"/>
  <c r="S4" i="43"/>
  <c r="S10" i="43" s="1"/>
  <c r="R4" i="22"/>
  <c r="R4" i="41"/>
  <c r="E7" i="41"/>
  <c r="E13" i="41" s="1"/>
  <c r="E7" i="42"/>
  <c r="E7" i="43"/>
  <c r="Q5" i="43"/>
  <c r="Q5" i="42"/>
  <c r="Q11" i="42" s="1"/>
  <c r="Q5" i="41"/>
  <c r="N4" i="22"/>
  <c r="G5" i="22"/>
  <c r="G5" i="43"/>
  <c r="G11" i="43" s="1"/>
  <c r="G5" i="41"/>
  <c r="W4" i="41"/>
  <c r="Q7" i="42"/>
  <c r="Q7" i="43"/>
  <c r="Q7" i="22"/>
  <c r="Q13" i="22" s="1"/>
  <c r="Q7" i="41"/>
  <c r="W11" i="42"/>
  <c r="W13" i="42"/>
  <c r="O4" i="43"/>
  <c r="O4" i="41"/>
  <c r="O4" i="22"/>
  <c r="C4" i="42"/>
  <c r="C10" i="42" s="1"/>
  <c r="C4" i="41"/>
  <c r="C10" i="41" s="1"/>
  <c r="C4" i="22"/>
  <c r="C10" i="22" s="1"/>
  <c r="U6" i="22"/>
  <c r="U6" i="42"/>
  <c r="O4" i="42"/>
  <c r="O10" i="42" s="1"/>
  <c r="E4" i="22"/>
  <c r="E4" i="42"/>
  <c r="E10" i="42" s="1"/>
  <c r="E4" i="41"/>
  <c r="E4" i="43"/>
  <c r="D7" i="22"/>
  <c r="D7" i="42"/>
  <c r="D13" i="42" s="1"/>
  <c r="D7" i="43"/>
  <c r="M5" i="22"/>
  <c r="M5" i="43"/>
  <c r="M11" i="43" s="1"/>
  <c r="M5" i="41"/>
  <c r="G4" i="42"/>
  <c r="G4" i="22"/>
  <c r="G4" i="41"/>
  <c r="G4" i="43"/>
  <c r="S5" i="22"/>
  <c r="S5" i="43"/>
  <c r="S11" i="43" s="1"/>
  <c r="S5" i="41"/>
  <c r="S5" i="42"/>
  <c r="T5" i="22"/>
  <c r="T5" i="42"/>
  <c r="U11" i="42" s="1"/>
  <c r="T5" i="41"/>
  <c r="T5" i="43"/>
  <c r="I4" i="22"/>
  <c r="I4" i="42"/>
  <c r="I4" i="43"/>
  <c r="T4" i="42"/>
  <c r="T4" i="22"/>
  <c r="T10" i="22" s="1"/>
  <c r="J5" i="41"/>
  <c r="W6" i="22"/>
  <c r="W6" i="42"/>
  <c r="W6" i="41"/>
  <c r="W12" i="41" s="1"/>
  <c r="H4" i="42"/>
  <c r="D4" i="43"/>
  <c r="D10" i="43" s="1"/>
  <c r="D4" i="41"/>
  <c r="P5" i="41"/>
  <c r="I6" i="41"/>
  <c r="J12" i="41" s="1"/>
  <c r="I6" i="43"/>
  <c r="I6" i="42"/>
  <c r="I12" i="42" s="1"/>
  <c r="Q6" i="41"/>
  <c r="F7" i="22"/>
  <c r="F13" i="22" s="1"/>
  <c r="F6" i="41"/>
  <c r="F6" i="43"/>
  <c r="M7" i="42"/>
  <c r="R5" i="22"/>
  <c r="R11" i="22" s="1"/>
  <c r="M7" i="43"/>
  <c r="R5" i="42"/>
  <c r="V7" i="43"/>
  <c r="V13" i="43" s="1"/>
  <c r="C6" i="43"/>
  <c r="C12" i="43" s="1"/>
  <c r="W7" i="41"/>
  <c r="V5" i="41"/>
  <c r="V5" i="22"/>
  <c r="L6" i="41"/>
  <c r="L7" i="43"/>
  <c r="V5" i="43"/>
  <c r="J6" i="42"/>
  <c r="K12" i="42" s="1"/>
  <c r="L7" i="41"/>
  <c r="L13" i="41" s="1"/>
  <c r="H7" i="42"/>
  <c r="H7" i="43"/>
  <c r="E5" i="22"/>
  <c r="H7" i="22"/>
  <c r="H5" i="42"/>
  <c r="H11" i="42" s="1"/>
  <c r="W5" i="22"/>
  <c r="U5" i="41"/>
  <c r="N5" i="41"/>
  <c r="K5" i="22"/>
  <c r="P7" i="42"/>
  <c r="P13" i="42" s="1"/>
  <c r="N5" i="22"/>
  <c r="L6" i="42"/>
  <c r="L12" i="42" s="1"/>
  <c r="C7" i="22"/>
  <c r="C13" i="22" s="1"/>
  <c r="N5" i="43"/>
  <c r="W5" i="41"/>
  <c r="V6" i="22"/>
  <c r="T6" i="22"/>
  <c r="T12" i="22" s="1"/>
  <c r="K7" i="42"/>
  <c r="U5" i="43"/>
  <c r="P7" i="41"/>
  <c r="W7" i="22"/>
  <c r="H6" i="41"/>
  <c r="C6" i="41"/>
  <c r="C12" i="41" s="1"/>
  <c r="L5" i="22"/>
  <c r="D5" i="22"/>
  <c r="J6" i="22"/>
  <c r="J12" i="22" s="1"/>
  <c r="P7" i="43"/>
  <c r="R5" i="41"/>
  <c r="F6" i="22"/>
  <c r="L6" i="22"/>
  <c r="T6" i="42"/>
  <c r="C6" i="22"/>
  <c r="C12" i="22" s="1"/>
  <c r="V7" i="41"/>
  <c r="K7" i="22"/>
  <c r="K13" i="22" s="1"/>
  <c r="L5" i="41"/>
  <c r="L11" i="41" s="1"/>
  <c r="D5" i="41"/>
  <c r="N7" i="41"/>
  <c r="N13" i="41" s="1"/>
  <c r="V6" i="43"/>
  <c r="V12" i="43" s="1"/>
  <c r="L7" i="42"/>
  <c r="C7" i="41"/>
  <c r="C13" i="41" s="1"/>
  <c r="C7" i="43"/>
  <c r="C13" i="43" s="1"/>
  <c r="H6" i="43"/>
  <c r="K5" i="42"/>
  <c r="E5" i="42"/>
  <c r="E11" i="42" s="1"/>
  <c r="M7" i="22"/>
  <c r="M13" i="22" s="1"/>
  <c r="K6" i="41"/>
  <c r="K12" i="41" s="1"/>
  <c r="N7" i="43"/>
  <c r="H6" i="22"/>
  <c r="N7" i="42"/>
  <c r="O13" i="42" s="1"/>
  <c r="J6" i="43"/>
  <c r="U5" i="22"/>
  <c r="O7" i="43"/>
  <c r="O10" i="41" l="1"/>
  <c r="C16" i="43" a="1"/>
  <c r="V13" i="42"/>
  <c r="H13" i="43"/>
  <c r="K13" i="41"/>
  <c r="K13" i="42"/>
  <c r="S10" i="42"/>
  <c r="P13" i="41"/>
  <c r="R12" i="42"/>
  <c r="L12" i="22"/>
  <c r="W13" i="22"/>
  <c r="W12" i="42"/>
  <c r="L10" i="42"/>
  <c r="C16" i="22" a="1"/>
  <c r="S16" i="43" a="1"/>
  <c r="S16" i="43" s="1"/>
  <c r="C16" i="42" a="1"/>
  <c r="C16" i="42" s="1"/>
  <c r="C16" i="41" a="1"/>
  <c r="C16" i="41" s="1"/>
  <c r="C16" i="43"/>
  <c r="O10" i="43"/>
  <c r="J11" i="41"/>
  <c r="J16" i="41" s="1" a="1"/>
  <c r="J16" i="41" s="1"/>
  <c r="G10" i="41"/>
  <c r="H13" i="22"/>
  <c r="P13" i="22"/>
  <c r="Q11" i="43"/>
  <c r="T12" i="42"/>
  <c r="F12" i="43"/>
  <c r="F11" i="41"/>
  <c r="D11" i="22"/>
  <c r="D10" i="41"/>
  <c r="E10" i="22"/>
  <c r="L10" i="41"/>
  <c r="U12" i="41"/>
  <c r="O12" i="43"/>
  <c r="F12" i="41"/>
  <c r="U10" i="43"/>
  <c r="R10" i="41"/>
  <c r="E10" i="41"/>
  <c r="I11" i="22"/>
  <c r="W11" i="43"/>
  <c r="R11" i="42"/>
  <c r="W12" i="22"/>
  <c r="U11" i="22"/>
  <c r="N10" i="22"/>
  <c r="L10" i="22"/>
  <c r="H12" i="43"/>
  <c r="P11" i="41"/>
  <c r="G10" i="22"/>
  <c r="H12" i="22"/>
  <c r="K11" i="43"/>
  <c r="K16" i="43" s="1" a="1"/>
  <c r="E12" i="22"/>
  <c r="O10" i="22"/>
  <c r="I10" i="22"/>
  <c r="L13" i="43"/>
  <c r="N11" i="22"/>
  <c r="M13" i="42"/>
  <c r="G10" i="43"/>
  <c r="H13" i="41"/>
  <c r="V11" i="41"/>
  <c r="V13" i="41"/>
  <c r="K11" i="22"/>
  <c r="F13" i="42"/>
  <c r="N13" i="43"/>
  <c r="G10" i="42"/>
  <c r="H12" i="41"/>
  <c r="Q12" i="41"/>
  <c r="W10" i="41"/>
  <c r="V12" i="22"/>
  <c r="K11" i="41"/>
  <c r="T10" i="42"/>
  <c r="T12" i="43"/>
  <c r="P11" i="43"/>
  <c r="H10" i="43"/>
  <c r="S11" i="42"/>
  <c r="S10" i="41"/>
  <c r="G13" i="42"/>
  <c r="S13" i="41"/>
  <c r="T13" i="22"/>
  <c r="Q10" i="41"/>
  <c r="E12" i="41"/>
  <c r="Q12" i="43"/>
  <c r="D11" i="41"/>
  <c r="O13" i="41"/>
  <c r="N10" i="41"/>
  <c r="M10" i="42"/>
  <c r="J13" i="42"/>
  <c r="E12" i="42"/>
  <c r="E16" i="42" s="1" a="1"/>
  <c r="U11" i="43"/>
  <c r="E11" i="22"/>
  <c r="U13" i="41"/>
  <c r="I11" i="41"/>
  <c r="P12" i="41"/>
  <c r="J12" i="43"/>
  <c r="S11" i="41"/>
  <c r="E13" i="43"/>
  <c r="P13" i="43"/>
  <c r="E11" i="41"/>
  <c r="H13" i="42"/>
  <c r="U11" i="41"/>
  <c r="H12" i="42"/>
  <c r="M10" i="41"/>
  <c r="V10" i="22"/>
  <c r="D13" i="22"/>
  <c r="P10" i="22"/>
  <c r="P16" i="22" s="1" a="1"/>
  <c r="N12" i="43"/>
  <c r="N11" i="41"/>
  <c r="S11" i="22"/>
  <c r="E10" i="43"/>
  <c r="G13" i="43"/>
  <c r="P12" i="42"/>
  <c r="J11" i="22"/>
  <c r="D11" i="43"/>
  <c r="O12" i="22"/>
  <c r="C16" i="22"/>
  <c r="G11" i="22"/>
  <c r="H11" i="22"/>
  <c r="O11" i="42"/>
  <c r="P11" i="42"/>
  <c r="F10" i="42"/>
  <c r="J10" i="22"/>
  <c r="J16" i="22" s="1" a="1"/>
  <c r="W10" i="22"/>
  <c r="U13" i="43"/>
  <c r="K11" i="42"/>
  <c r="L11" i="42"/>
  <c r="Q13" i="41"/>
  <c r="R10" i="22"/>
  <c r="G13" i="22"/>
  <c r="G12" i="43"/>
  <c r="M10" i="22"/>
  <c r="F13" i="43"/>
  <c r="K12" i="22"/>
  <c r="P12" i="43"/>
  <c r="O12" i="41"/>
  <c r="V10" i="42"/>
  <c r="K10" i="22"/>
  <c r="K16" i="22" s="1" a="1"/>
  <c r="Q12" i="42"/>
  <c r="K10" i="41"/>
  <c r="D10" i="42"/>
  <c r="R12" i="43"/>
  <c r="Q11" i="41"/>
  <c r="W13" i="43"/>
  <c r="P10" i="43"/>
  <c r="D10" i="22"/>
  <c r="J11" i="42"/>
  <c r="P12" i="22"/>
  <c r="F13" i="41"/>
  <c r="V10" i="43"/>
  <c r="L11" i="22"/>
  <c r="I12" i="41"/>
  <c r="M11" i="41"/>
  <c r="Q13" i="43"/>
  <c r="R13" i="41"/>
  <c r="U10" i="22"/>
  <c r="U13" i="22"/>
  <c r="V13" i="22"/>
  <c r="G12" i="41"/>
  <c r="V10" i="41"/>
  <c r="J13" i="43"/>
  <c r="K13" i="43"/>
  <c r="T13" i="41"/>
  <c r="Q10" i="43"/>
  <c r="O12" i="42"/>
  <c r="F11" i="42"/>
  <c r="N12" i="41"/>
  <c r="H10" i="41"/>
  <c r="P10" i="42"/>
  <c r="P16" i="42" s="1" a="1"/>
  <c r="N13" i="42"/>
  <c r="Q13" i="42"/>
  <c r="R13" i="22"/>
  <c r="U10" i="42"/>
  <c r="U16" i="42" s="1" a="1"/>
  <c r="M12" i="22"/>
  <c r="F11" i="22"/>
  <c r="N12" i="22"/>
  <c r="D12" i="22"/>
  <c r="H10" i="22"/>
  <c r="G11" i="42"/>
  <c r="O11" i="22"/>
  <c r="D13" i="41"/>
  <c r="M12" i="42"/>
  <c r="L13" i="42"/>
  <c r="N11" i="43"/>
  <c r="V11" i="43"/>
  <c r="S12" i="41"/>
  <c r="T12" i="41"/>
  <c r="I13" i="22"/>
  <c r="M12" i="41"/>
  <c r="F10" i="22"/>
  <c r="Q10" i="22"/>
  <c r="M13" i="41"/>
  <c r="K12" i="43"/>
  <c r="D12" i="43"/>
  <c r="R13" i="43"/>
  <c r="E13" i="22"/>
  <c r="W13" i="41"/>
  <c r="I12" i="22"/>
  <c r="F12" i="22"/>
  <c r="M13" i="43"/>
  <c r="M16" i="43" s="1" a="1"/>
  <c r="I10" i="43"/>
  <c r="T11" i="42"/>
  <c r="V12" i="41"/>
  <c r="D13" i="43"/>
  <c r="U12" i="42"/>
  <c r="V12" i="42"/>
  <c r="N13" i="22"/>
  <c r="G11" i="41"/>
  <c r="H11" i="41"/>
  <c r="E13" i="42"/>
  <c r="N10" i="43"/>
  <c r="S13" i="42"/>
  <c r="O11" i="43"/>
  <c r="S12" i="42"/>
  <c r="I13" i="43"/>
  <c r="P10" i="41"/>
  <c r="F10" i="41"/>
  <c r="R12" i="22"/>
  <c r="T10" i="43"/>
  <c r="J10" i="43"/>
  <c r="E12" i="43"/>
  <c r="D12" i="41"/>
  <c r="W10" i="42"/>
  <c r="T13" i="42"/>
  <c r="Q11" i="22"/>
  <c r="W12" i="43"/>
  <c r="S10" i="22"/>
  <c r="V11" i="22"/>
  <c r="I12" i="43"/>
  <c r="W11" i="41"/>
  <c r="J12" i="42"/>
  <c r="L13" i="22"/>
  <c r="T11" i="43"/>
  <c r="W11" i="22"/>
  <c r="T11" i="41"/>
  <c r="M11" i="22"/>
  <c r="R11" i="43"/>
  <c r="R13" i="42"/>
  <c r="O13" i="43"/>
  <c r="R11" i="41"/>
  <c r="L12" i="41"/>
  <c r="H10" i="42"/>
  <c r="I10" i="42"/>
  <c r="T11" i="22"/>
  <c r="T16" i="22" s="1" a="1"/>
  <c r="U12" i="22"/>
  <c r="S13" i="22"/>
  <c r="O11" i="41"/>
  <c r="G12" i="22"/>
  <c r="I13" i="42"/>
  <c r="H11" i="43"/>
  <c r="F10" i="43"/>
  <c r="R12" i="41"/>
  <c r="I11" i="42"/>
  <c r="J10" i="42"/>
  <c r="K10" i="42"/>
  <c r="T10" i="41"/>
  <c r="R10" i="43"/>
  <c r="I10" i="41"/>
  <c r="N10" i="42"/>
  <c r="N16" i="42" s="1" a="1"/>
  <c r="D16" i="43" l="1" a="1"/>
  <c r="R16" i="22" a="1"/>
  <c r="H16" i="41" a="1"/>
  <c r="O16" i="42" a="1"/>
  <c r="T16" i="41" a="1"/>
  <c r="V16" i="41" a="1"/>
  <c r="O16" i="41" a="1"/>
  <c r="I16" i="42" a="1"/>
  <c r="I16" i="42" s="1"/>
  <c r="P16" i="41" a="1"/>
  <c r="K16" i="42" a="1"/>
  <c r="R16" i="42" a="1"/>
  <c r="V16" i="22" a="1"/>
  <c r="E16" i="41" a="1"/>
  <c r="E16" i="41" s="1"/>
  <c r="O16" i="22" a="1"/>
  <c r="U16" i="41" a="1"/>
  <c r="W16" i="43" a="1"/>
  <c r="W16" i="43" s="1"/>
  <c r="Q16" i="22" a="1"/>
  <c r="P16" i="43" a="1"/>
  <c r="P16" i="43" s="1"/>
  <c r="E16" i="43" a="1"/>
  <c r="E16" i="43" s="1"/>
  <c r="L16" i="42" a="1"/>
  <c r="K16" i="41" a="1"/>
  <c r="K16" i="41" s="1"/>
  <c r="S16" i="42" a="1"/>
  <c r="J16" i="42" a="1"/>
  <c r="Q16" i="42" a="1"/>
  <c r="Q16" i="42" s="1"/>
  <c r="D16" i="41" a="1"/>
  <c r="D16" i="41" s="1"/>
  <c r="G16" i="41" a="1"/>
  <c r="G16" i="41" s="1"/>
  <c r="F16" i="22" a="1"/>
  <c r="F16" i="22" s="1"/>
  <c r="V16" i="43" a="1"/>
  <c r="V16" i="43" s="1"/>
  <c r="M16" i="41" a="1"/>
  <c r="M16" i="41" s="1"/>
  <c r="M16" i="42" a="1"/>
  <c r="M16" i="42" s="1"/>
  <c r="I16" i="22" a="1"/>
  <c r="L16" i="22" a="1"/>
  <c r="L16" i="22" s="1"/>
  <c r="R16" i="41" a="1"/>
  <c r="R16" i="41" s="1"/>
  <c r="N16" i="41" a="1"/>
  <c r="N16" i="41" s="1"/>
  <c r="N16" i="22" a="1"/>
  <c r="N16" i="22" s="1"/>
  <c r="U16" i="43" a="1"/>
  <c r="U16" i="43" s="1"/>
  <c r="O16" i="43" a="1"/>
  <c r="O16" i="43" s="1"/>
  <c r="J16" i="43" a="1"/>
  <c r="J16" i="43" s="1"/>
  <c r="S16" i="22" a="1"/>
  <c r="T16" i="43" a="1"/>
  <c r="T16" i="43" s="1"/>
  <c r="N16" i="43" a="1"/>
  <c r="N16" i="43" s="1"/>
  <c r="Q16" i="43" a="1"/>
  <c r="Q16" i="43" s="1"/>
  <c r="U16" i="22" a="1"/>
  <c r="U16" i="22" s="1"/>
  <c r="D16" i="42" a="1"/>
  <c r="D16" i="42" s="1"/>
  <c r="S16" i="41" a="1"/>
  <c r="S16" i="41" s="1"/>
  <c r="W16" i="41" a="1"/>
  <c r="W16" i="41" s="1"/>
  <c r="W16" i="42" a="1"/>
  <c r="W16" i="42" s="1"/>
  <c r="T16" i="42" a="1"/>
  <c r="T16" i="42" s="1"/>
  <c r="F16" i="43" a="1"/>
  <c r="F16" i="43" s="1"/>
  <c r="H16" i="42" a="1"/>
  <c r="H16" i="42" s="1"/>
  <c r="M16" i="22" a="1"/>
  <c r="M16" i="22" s="1"/>
  <c r="I16" i="41" a="1"/>
  <c r="I16" i="41" s="1"/>
  <c r="R16" i="43" a="1"/>
  <c r="R16" i="43" s="1"/>
  <c r="F16" i="41" a="1"/>
  <c r="F16" i="41" s="1"/>
  <c r="I16" i="43" a="1"/>
  <c r="I16" i="43" s="1"/>
  <c r="H16" i="22" a="1"/>
  <c r="H16" i="22" s="1"/>
  <c r="D16" i="22" a="1"/>
  <c r="D16" i="22" s="1"/>
  <c r="W16" i="22" a="1"/>
  <c r="W16" i="22" s="1"/>
  <c r="H16" i="43" a="1"/>
  <c r="H16" i="43" s="1"/>
  <c r="G16" i="43" a="1"/>
  <c r="G16" i="43" s="1"/>
  <c r="M16" i="43"/>
  <c r="G16" i="42" a="1"/>
  <c r="G16" i="42" s="1"/>
  <c r="G16" i="22" a="1"/>
  <c r="G16" i="22" s="1"/>
  <c r="L16" i="41" a="1"/>
  <c r="L16" i="41" s="1"/>
  <c r="L16" i="43" a="1"/>
  <c r="L16" i="43" s="1"/>
  <c r="V16" i="42" a="1"/>
  <c r="V16" i="42" s="1"/>
  <c r="F16" i="42" a="1"/>
  <c r="F16" i="42" s="1"/>
  <c r="Q16" i="41" a="1"/>
  <c r="Q16" i="41" s="1"/>
  <c r="E16" i="22" a="1"/>
  <c r="E16" i="22" s="1"/>
  <c r="O16" i="41"/>
  <c r="P16" i="42"/>
  <c r="T16" i="22"/>
  <c r="V16" i="22"/>
  <c r="O16" i="42"/>
  <c r="E16" i="42"/>
  <c r="R16" i="42"/>
  <c r="P16" i="22"/>
  <c r="K16" i="22"/>
  <c r="J16" i="42"/>
  <c r="I16" i="22"/>
  <c r="L16" i="42"/>
  <c r="P16" i="41"/>
  <c r="J16" i="22"/>
  <c r="N16" i="42"/>
  <c r="D16" i="43"/>
  <c r="O16" i="22"/>
  <c r="U16" i="41"/>
  <c r="K16" i="43"/>
  <c r="U16" i="42"/>
  <c r="T16" i="41"/>
  <c r="K16" i="42"/>
  <c r="S16" i="42"/>
  <c r="Q16" i="22"/>
  <c r="H16" i="41"/>
  <c r="V16" i="41"/>
  <c r="R16" i="22"/>
  <c r="S16" i="22"/>
  <c r="B19" i="41" l="1"/>
  <c r="B19" i="42"/>
  <c r="B19" i="43"/>
  <c r="B19" i="22"/>
</calcChain>
</file>

<file path=xl/sharedStrings.xml><?xml version="1.0" encoding="utf-8"?>
<sst xmlns="http://schemas.openxmlformats.org/spreadsheetml/2006/main" count="519" uniqueCount="150">
  <si>
    <t>Rev</t>
  </si>
  <si>
    <t>Date</t>
  </si>
  <si>
    <t>Editor</t>
  </si>
  <si>
    <t>Update</t>
  </si>
  <si>
    <t>This excel based calculator provides a quick and easy way to select a device from the DRV824X-Q1 family to drive a specific load current profile.</t>
  </si>
  <si>
    <t>PCB assumptions are based on the reference layout.</t>
  </si>
  <si>
    <t>How to use this sheet?</t>
  </si>
  <si>
    <t>Ambient Temperature (deg C)</t>
  </si>
  <si>
    <t>f(PWM) (KHz)</t>
  </si>
  <si>
    <t>Calculated</t>
  </si>
  <si>
    <t>Time (s)</t>
  </si>
  <si>
    <t>PWM [Y/N]</t>
  </si>
  <si>
    <t>VM (V)</t>
  </si>
  <si>
    <t>HSFET 1 Power (W)</t>
  </si>
  <si>
    <t>HSFET 2 Power (W)</t>
  </si>
  <si>
    <t>LSFET 1 Power (W)</t>
  </si>
  <si>
    <t>Device Choice</t>
  </si>
  <si>
    <t>LSFET 2 Power (W)</t>
  </si>
  <si>
    <t>PCB Choice</t>
  </si>
  <si>
    <t>Device List</t>
  </si>
  <si>
    <t>Ambient Temperature [DEG c]</t>
  </si>
  <si>
    <t>Design</t>
  </si>
  <si>
    <t>RDSON Temp. Coef1. (ppm/deg C)</t>
  </si>
  <si>
    <t>RDSON Temp. Coef2. (ppm/deg C^2)</t>
  </si>
  <si>
    <t>Dead time during switching (nsec)</t>
  </si>
  <si>
    <t>RDSON (m ohm)</t>
  </si>
  <si>
    <t>Foster ladder RC network extracted to capture temperature response due to various power pulse inputs</t>
  </si>
  <si>
    <r>
      <t xml:space="preserve">The RC model fit is within ±1 </t>
    </r>
    <r>
      <rPr>
        <sz val="11"/>
        <color theme="1"/>
        <rFont val="Calibri"/>
        <family val="2"/>
      </rPr>
      <t>°C/W</t>
    </r>
    <r>
      <rPr>
        <sz val="11"/>
        <color theme="1"/>
        <rFont val="Calibri"/>
        <family val="2"/>
        <scheme val="minor"/>
      </rPr>
      <t xml:space="preserve"> of detailed simulations at times &gt; 1e-5 seconds and valid up to 1000 seconds</t>
    </r>
  </si>
  <si>
    <t>Assumes a 4 Layer Custom PCB Layout</t>
  </si>
  <si>
    <t>Separate power loading can be applied to 4 FET locations</t>
  </si>
  <si>
    <t>HSFET 1 On</t>
  </si>
  <si>
    <t>HSFET 1</t>
  </si>
  <si>
    <t>HSFET 2</t>
  </si>
  <si>
    <t>LSFET 1</t>
  </si>
  <si>
    <t>LSFET 2</t>
  </si>
  <si>
    <r>
      <rPr>
        <sz val="11"/>
        <color theme="1"/>
        <rFont val="Calibri"/>
        <family val="2"/>
      </rPr>
      <t>τ</t>
    </r>
    <r>
      <rPr>
        <sz val="11"/>
        <color theme="1"/>
        <rFont val="Calibri"/>
        <family val="2"/>
        <scheme val="minor"/>
      </rPr>
      <t xml:space="preserve"> (s)</t>
    </r>
  </si>
  <si>
    <r>
      <t>R (</t>
    </r>
    <r>
      <rPr>
        <sz val="11"/>
        <color theme="1"/>
        <rFont val="Calibri"/>
        <family val="2"/>
      </rPr>
      <t>Ω)</t>
    </r>
  </si>
  <si>
    <t>C (F)</t>
  </si>
  <si>
    <t>HSFET 2 On</t>
  </si>
  <si>
    <t>LSFET 1 On</t>
  </si>
  <si>
    <t>LSFET 2 On</t>
  </si>
  <si>
    <t>Initial Temp (°C)</t>
  </si>
  <si>
    <t>1.1 Pulse</t>
  </si>
  <si>
    <t>2.1 Pulse</t>
  </si>
  <si>
    <t>3.1 Pulse</t>
  </si>
  <si>
    <t>4.1 Pulse</t>
  </si>
  <si>
    <t>actual time</t>
  </si>
  <si>
    <t>time since pulse start</t>
  </si>
  <si>
    <t>FET A RC Response</t>
  </si>
  <si>
    <t>Tj (°C)</t>
  </si>
  <si>
    <t>Junction Temperature vs Time</t>
  </si>
  <si>
    <t>Instructions:</t>
  </si>
  <si>
    <t>User input areas are highlighted in this color.</t>
  </si>
  <si>
    <t>The user input cells A20:A239 can be adjusted to meet the needs of the application.  Please enter the time values that are of interest.  These values will be plotted on the "Junction Temperature vs Time" graph.</t>
  </si>
  <si>
    <t>The user input cells B3:W7 define the power profile for the four power FETs on the die</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</si>
  <si>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Calibri"/>
        <family val="2"/>
        <scheme val="minor"/>
      </rPr>
      <t>average</t>
    </r>
    <r>
      <rPr>
        <sz val="10"/>
        <color theme="1"/>
        <rFont val="Calibri"/>
        <family val="2"/>
        <scheme val="minor"/>
      </rPr>
      <t xml:space="preserve"> load current during the step (since this load will be applied for the duration of the step).</t>
    </r>
  </si>
  <si>
    <t>Also, note that the load values entered in cells W3-W7 will be applied continuously to the end of the simulation.</t>
  </si>
  <si>
    <t>The user input cell B1 sets the ambient temperature.  The device temperature will start at this value.</t>
  </si>
  <si>
    <t>Notes:</t>
  </si>
  <si>
    <t>The RC model fit is within ±1 °C/W of detailed simulations at times &gt; 1e-5 seconds and valid up to 1000 seconds</t>
  </si>
  <si>
    <t>Models are more on the pessimistic side. The accuracy of the models will continue to be improved to match characterization data.</t>
  </si>
  <si>
    <t>Power dissipation is calculated for each Power FET and power loading is applied to FET locations to estimate the local junction heating.</t>
  </si>
  <si>
    <t>What is this Junction Temperature Calculator?</t>
  </si>
  <si>
    <t>TI Confidential – NDA Restrictions</t>
  </si>
  <si>
    <t>Current (A) [-100 to +100]</t>
  </si>
  <si>
    <t>Duty Cycle [0.01 to 0.99]</t>
  </si>
  <si>
    <t>V(Body Diode) during switching (V)</t>
  </si>
  <si>
    <t>TSD (°C)</t>
  </si>
  <si>
    <t>Max Time for Temperature plot [sec]</t>
  </si>
  <si>
    <t>Slew Rate (V/usec) setting</t>
  </si>
  <si>
    <t>Choice</t>
  </si>
  <si>
    <t>Slew Rate typical (V/usec)</t>
  </si>
  <si>
    <t>PCB list - Layers, Size</t>
  </si>
  <si>
    <t>Slew Rate [V/usec]</t>
  </si>
  <si>
    <t>Model - Typical or WorstCase</t>
  </si>
  <si>
    <t>ILOAD [A]</t>
  </si>
  <si>
    <t>DRV8245 (VQFN, 4L, 4cm x 4cm)</t>
  </si>
  <si>
    <t>4L, 2 cm X 2 cm</t>
  </si>
  <si>
    <t>4L, 8 cm X 4 cm</t>
  </si>
  <si>
    <t>DRV8245 (VQFN, 4L, 2cm x 2cm)</t>
  </si>
  <si>
    <t>DRV8245 (VQFN, 4L, 4cm x 8cm)</t>
  </si>
  <si>
    <t>Time vs. Load Current</t>
  </si>
  <si>
    <t>Time vs. Power Dissipated (40% for HS1, 40% for LS2, 20% for HS2)</t>
  </si>
  <si>
    <t>Time vs. Power Dissipated (40% for HS2, 40% for LS1, 20% for HS1)</t>
  </si>
  <si>
    <t>Total Power Dissipated [W]</t>
  </si>
  <si>
    <t>4L, 4 cm X 4 cm</t>
  </si>
  <si>
    <t>1.6 mm thickness, 2 oz Cu for Top &amp; Bot, 1 oz Cu for internal layers</t>
  </si>
  <si>
    <t>Time vs. Power Dissipated (25% for each FET - equal spread)</t>
  </si>
  <si>
    <r>
      <t>"</t>
    </r>
    <r>
      <rPr>
        <b/>
        <sz val="11"/>
        <color theme="1"/>
        <rFont val="Calibri"/>
        <family val="2"/>
        <scheme val="minor"/>
      </rPr>
      <t>Calculator</t>
    </r>
    <r>
      <rPr>
        <sz val="11"/>
        <color theme="1"/>
        <rFont val="Calibri"/>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</si>
  <si>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</si>
  <si>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LS + HS typical RDSON 
(mohm)</t>
  </si>
  <si>
    <t>HSFET 1 Power Dissipated (W)</t>
  </si>
  <si>
    <t>HSFET 2 Power Dissipated (W)</t>
  </si>
  <si>
    <t>LSFET 1 Power Dissipated (W)</t>
  </si>
  <si>
    <t>LSFET 2 Power Dissipated (W)</t>
  </si>
  <si>
    <t>Input type</t>
  </si>
  <si>
    <t>Inputs are marked in blue for user inputs, listed from 1 to 14. Work your way in that order.</t>
  </si>
  <si>
    <t>User Input # 1 - Set the ambient temperature (temperature GND for the simulation)</t>
  </si>
  <si>
    <t>User Input # 4 - Select input type - time vs load (power is calculated) or time vs power</t>
  </si>
  <si>
    <t>User Input # 5  (Only relevant for input type # 1) - Select model type - Worst case assumes max time spec limits for slew rate and dead time that impacts switching losses</t>
  </si>
  <si>
    <t>User Input # 6,7,8  (Only relevant for input type # 1) - Select PWM freq, slew rate and supply level (VM)</t>
  </si>
  <si>
    <t>User input # 9 - Enter upto 22 time points starting from time = 0</t>
  </si>
  <si>
    <r>
      <t xml:space="preserve">User iput # 10,11,12  (Only relevant for input type # 1) - For a current profile, </t>
    </r>
    <r>
      <rPr>
        <b/>
        <sz val="11"/>
        <color theme="1"/>
        <rFont val="Calibri"/>
        <family val="2"/>
        <scheme val="minor"/>
      </rPr>
      <t>polarity of the current</t>
    </r>
    <r>
      <rPr>
        <sz val="11"/>
        <color theme="1"/>
        <rFont val="Calibri"/>
        <family val="2"/>
        <scheme val="minor"/>
      </rPr>
      <t xml:space="preserve"> is important to distinguish between forward direction (HS1 conducting 100%, PWM between LS2 and HS2 at the input duty cycle) and reverse direction (HS2 conducting 100%, PWM between LS1 and HS1 at the input duty cycle). PWM at each time time point can set by Y/N. If PWM is used, duty cycle at each PWM cycle can be set between 0.01 - 0.99. </t>
    </r>
  </si>
  <si>
    <t>User iput # 14  - Enter max time for time vs temperature plot</t>
  </si>
  <si>
    <t>User iput # 13  (Only relevant for input type &gt; 1) - Enter power dissipation profile</t>
  </si>
  <si>
    <t xml:space="preserve">User Input # 1 </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</si>
  <si>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</si>
  <si>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</si>
  <si>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</si>
  <si>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</si>
  <si>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</si>
  <si>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</si>
  <si>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</si>
  <si>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</si>
  <si>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</si>
  <si>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</si>
  <si>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</si>
  <si>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</si>
  <si>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</si>
  <si>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Current</t>
  </si>
  <si>
    <t>HSFET 1 -&gt; HSFET 2</t>
  </si>
  <si>
    <t>HSFET 1 -&gt; LSFET 1</t>
  </si>
  <si>
    <t>HSFET 1 -&gt; LSFET 2</t>
  </si>
  <si>
    <t>HSFET 2 -&gt; HSFET 1</t>
  </si>
  <si>
    <t>HSFET 2 -&gt; LSFET 1</t>
  </si>
  <si>
    <t>HSFET 2 -&gt; LSFET 2</t>
  </si>
  <si>
    <t>LSFET 1 -&gt; HSFET 1</t>
  </si>
  <si>
    <t>LSFET 1 -&gt; HSFET 2</t>
  </si>
  <si>
    <t>LSFET 1 -&gt; LSFET 2</t>
  </si>
  <si>
    <t>LSFET 2 -&gt; HSFET 1</t>
  </si>
  <si>
    <t>LSFET 2 -&gt; HSFET 2</t>
  </si>
  <si>
    <t>LSFET 2 -&gt; LSFET 1</t>
  </si>
  <si>
    <t>HSFET 1 -&gt; GND</t>
  </si>
  <si>
    <t>HSFET 2 -&gt; GND</t>
  </si>
  <si>
    <t>LSFET 1 -&gt; GND</t>
  </si>
  <si>
    <t>LSFET 2 -&gt; GND</t>
  </si>
  <si>
    <t>The device model is a 4 by 4 matrix of RC network for each FET with respect to itself (self heating) and other FETs (cross heating)</t>
  </si>
  <si>
    <t>User Input # 2 - Select device / package (when selecting DRV8242-Q1, User Input #3 must be 4)</t>
  </si>
  <si>
    <t>User Input # 3 - Select PCB size variant, closest to match the application. The PCB assumptions can be found in the other tabs. (when selecting DRV8242-Q1, User Input #2 must be 7)</t>
  </si>
  <si>
    <t>&lt;- Manual input</t>
  </si>
  <si>
    <t>&lt;- Dropdown input</t>
  </si>
  <si>
    <t>DRV8263-Q1 VQFN-HR</t>
  </si>
  <si>
    <t>DRV8263-HRQFN(14)</t>
  </si>
  <si>
    <t>Worst Case</t>
  </si>
  <si>
    <t>Typical</t>
  </si>
  <si>
    <t>Y</t>
  </si>
  <si>
    <t>N</t>
  </si>
  <si>
    <t>avg of SR rise and fall</t>
  </si>
  <si>
    <t>Joshua Horlander-Cruz</t>
  </si>
  <si>
    <t>Initial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</si>
</sst>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000"/>
    <numFmt numFmtId="167" formatCode="0.000E+00"/>
    <numFmt numFmtId="168" formatCode="0.00000"/>
  </numFmts>
  <fonts count="18" x14ac:knownFonts="1">
    <font>
      <sz val="11"/>
      <color theme="1"/>
      <name val="Calibri"/>
      <family val="2"/>
      <scheme val="minor"/>
    </font>
    <font>
      <sz val="11"/>
      <color theme="1"/>
      <name val="Calibri"/>
      <family val="2"/>
    </font>
    <font>
      <sz val="10"/>
      <color theme="1"/>
      <name val="Calibri"/>
      <family val="2"/>
      <scheme val="minor"/>
    </font>
    <font>
      <sz val="10"/>
      <name val="Calibri"/>
      <family val="2"/>
      <scheme val="minor"/>
    </font>
    <font>
      <sz val="10"/>
      <color rgb="FFFF0000"/>
      <name val="Calibri"/>
      <family val="2"/>
      <scheme val="minor"/>
    </font>
    <font>
      <b/>
      <u/>
      <sz val="10"/>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u/>
      <sz val="10"/>
      <color theme="1"/>
      <name val="Calibri"/>
      <family val="2"/>
      <scheme val="minor"/>
    </font>
    <font>
      <b/>
      <sz val="14"/>
      <color theme="1"/>
      <name val="Calibri"/>
      <family val="2"/>
      <scheme val="minor"/>
    </font>
    <font>
      <b/>
      <sz val="20"/>
      <color theme="1"/>
      <name val="Calibri"/>
      <family val="2"/>
      <scheme val="minor"/>
    </font>
    <font>
      <sz val="14"/>
      <color theme="1"/>
      <name val="Calibri"/>
      <family val="2"/>
      <scheme val="minor"/>
    </font>
    <font>
      <sz val="8"/>
      <color theme="1"/>
      <name val="Calibri"/>
      <family val="2"/>
      <scheme val="minor"/>
    </font>
    <font>
      <b/>
      <i/>
      <sz val="16"/>
      <color theme="1"/>
      <name val="Calibri"/>
      <family val="2"/>
      <scheme val="minor"/>
    </font>
    <font>
      <sz val="11"/>
      <color theme="2" tint="-9.9978637043366805E-2"/>
      <name val="Calibri"/>
      <family val="2"/>
      <scheme val="minor"/>
    </font>
    <font>
      <sz val="10"/>
      <name val="Verdana"/>
      <family val="2"/>
    </font>
    <font>
      <u/>
      <sz val="11"/>
      <color theme="1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6" fillId="0" borderId="0"/>
    <xf numFmtId="0" fontId="17" fillId="0" borderId="0" applyNumberFormat="0" applyFill="0" applyBorder="0" applyAlignment="0" applyProtection="0"/>
  </cellStyleXfs>
  <cellXfs count="144">
    <xf numFmtId="0" fontId="0" fillId="0" borderId="0" xfId="0"/>
    <xf numFmtId="0" fontId="0" fillId="0" borderId="0" xfId="0" applyAlignment="1">
      <alignment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64"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64" fontId="0" fillId="0" borderId="0" xfId="0" applyNumberFormat="1" applyAlignment="1">
      <alignment horizontal="center" vertical="center"/>
    </xf>
    <xf numFmtId="164"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64" fontId="3" fillId="0" borderId="0" xfId="0" applyNumberFormat="1" applyFont="1" applyAlignment="1">
      <alignment vertical="center"/>
    </xf>
    <xf numFmtId="164" fontId="8" fillId="0" borderId="0" xfId="0" applyNumberFormat="1" applyFont="1" applyAlignment="1">
      <alignment horizontal="left" vertical="center"/>
    </xf>
    <xf numFmtId="164"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64"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0" fontId="0" fillId="0" borderId="0" xfId="0" applyAlignment="1">
      <alignment horizontal="center" wrapText="1"/>
    </xf>
    <xf numFmtId="0" fontId="0" fillId="0" borderId="0" xfId="0" applyAlignment="1">
      <alignment horizontal="center"/>
    </xf>
    <xf numFmtId="0" fontId="12" fillId="0" borderId="0" xfId="0" applyFont="1" applyAlignment="1">
      <alignment vertical="center" wrapText="1"/>
    </xf>
    <xf numFmtId="167" fontId="0" fillId="0" borderId="0" xfId="0" applyNumberFormat="1" applyAlignment="1">
      <alignment horizontal="center"/>
    </xf>
    <xf numFmtId="167" fontId="0" fillId="0" borderId="0" xfId="0" applyNumberFormat="1"/>
    <xf numFmtId="168" fontId="0" fillId="0" borderId="0" xfId="0" applyNumberFormat="1"/>
    <xf numFmtId="0" fontId="1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2" fontId="0" fillId="0" borderId="1" xfId="0" applyNumberFormat="1" applyBorder="1" applyAlignment="1">
      <alignment horizontal="center" vertical="center"/>
    </xf>
    <xf numFmtId="2" fontId="2" fillId="3"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ill="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xf>
    <xf numFmtId="0" fontId="0" fillId="9" borderId="0" xfId="0" applyFill="1"/>
    <xf numFmtId="0" fontId="0" fillId="9" borderId="0" xfId="0" applyFill="1" applyAlignment="1">
      <alignment wrapText="1"/>
    </xf>
    <xf numFmtId="0" fontId="15" fillId="0" borderId="0" xfId="0" applyFont="1"/>
    <xf numFmtId="0" fontId="15" fillId="0" borderId="0" xfId="0" applyFont="1" applyAlignment="1">
      <alignment wrapText="1"/>
    </xf>
    <xf numFmtId="168" fontId="15" fillId="0" borderId="0" xfId="0" applyNumberFormat="1" applyFont="1"/>
    <xf numFmtId="0" fontId="11" fillId="0" borderId="0" xfId="0" applyFont="1"/>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7" fillId="11" borderId="1" xfId="0" applyFont="1" applyFill="1" applyBorder="1" applyAlignment="1">
      <alignment horizontal="center" vertical="center"/>
    </xf>
    <xf numFmtId="0" fontId="17" fillId="0" borderId="1" xfId="2" applyFill="1" applyBorder="1" applyAlignment="1">
      <alignment horizontal="center" vertical="center"/>
    </xf>
    <xf numFmtId="0" fontId="0" fillId="5" borderId="19" xfId="0" applyFill="1" applyBorder="1" applyAlignment="1">
      <alignment horizontal="center" vertical="center"/>
    </xf>
    <xf numFmtId="0" fontId="0" fillId="0" borderId="1" xfId="0" applyBorder="1"/>
    <xf numFmtId="0" fontId="12" fillId="0" borderId="1" xfId="0" applyFont="1" applyBorder="1" applyAlignment="1">
      <alignment vertical="center" wrapText="1"/>
    </xf>
    <xf numFmtId="0" fontId="0" fillId="9" borderId="1" xfId="0" applyFill="1" applyBorder="1"/>
    <xf numFmtId="0" fontId="0" fillId="0" borderId="1" xfId="0" applyBorder="1" applyAlignment="1">
      <alignment horizontal="left"/>
    </xf>
    <xf numFmtId="0" fontId="7" fillId="0" borderId="1" xfId="0" applyFont="1" applyBorder="1" applyAlignment="1">
      <alignment horizontal="center" vertical="center"/>
    </xf>
    <xf numFmtId="0" fontId="7" fillId="12" borderId="1" xfId="0" applyFont="1" applyFill="1" applyBorder="1" applyAlignment="1">
      <alignment horizontal="center" vertical="center"/>
    </xf>
    <xf numFmtId="0" fontId="0" fillId="13" borderId="1" xfId="0" applyFill="1" applyBorder="1" applyAlignment="1">
      <alignment horizontal="center" wrapText="1"/>
    </xf>
    <xf numFmtId="168" fontId="0" fillId="13" borderId="1" xfId="0" applyNumberFormat="1" applyFill="1" applyBorder="1"/>
    <xf numFmtId="0" fontId="0" fillId="4" borderId="1" xfId="0" applyFill="1" applyBorder="1" applyAlignment="1">
      <alignment horizontal="center" wrapText="1"/>
    </xf>
    <xf numFmtId="168" fontId="0" fillId="4" borderId="1" xfId="0" applyNumberFormat="1" applyFill="1" applyBorder="1"/>
    <xf numFmtId="0" fontId="0" fillId="4" borderId="1" xfId="0" applyFill="1" applyBorder="1" applyAlignment="1">
      <alignment horizontal="center" vertical="center" wrapText="1"/>
    </xf>
    <xf numFmtId="0" fontId="7" fillId="14" borderId="1" xfId="0" applyFont="1" applyFill="1" applyBorder="1" applyAlignment="1">
      <alignment horizontal="center" vertical="center"/>
    </xf>
    <xf numFmtId="0" fontId="7" fillId="13" borderId="1" xfId="0" applyFont="1" applyFill="1" applyBorder="1" applyAlignment="1">
      <alignment horizontal="center" vertical="center"/>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7" fillId="8" borderId="1" xfId="0" applyFon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left" vertical="center"/>
    </xf>
    <xf numFmtId="168" fontId="0" fillId="0" borderId="1" xfId="0" applyNumberFormat="1" applyBorder="1"/>
    <xf numFmtId="0" fontId="15" fillId="0" borderId="1" xfId="0" applyFont="1" applyBorder="1"/>
    <xf numFmtId="168" fontId="0" fillId="9" borderId="1" xfId="0" applyNumberFormat="1" applyFill="1" applyBorder="1"/>
    <xf numFmtId="168" fontId="0" fillId="12" borderId="1" xfId="0" applyNumberFormat="1" applyFill="1" applyBorder="1"/>
    <xf numFmtId="0" fontId="11" fillId="10" borderId="16" xfId="0" applyFont="1" applyFill="1" applyBorder="1" applyAlignment="1">
      <alignment horizontal="center"/>
    </xf>
    <xf numFmtId="0" fontId="14"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0" borderId="1" xfId="0"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applyAlignment="1">
      <alignment horizontal="center"/>
    </xf>
    <xf numFmtId="0" fontId="7" fillId="6" borderId="13" xfId="0" applyFont="1" applyFill="1" applyBorder="1" applyAlignment="1">
      <alignment horizontal="center" vertical="center"/>
    </xf>
    <xf numFmtId="0" fontId="7" fillId="6" borderId="14" xfId="0" applyFont="1" applyFill="1" applyBorder="1" applyAlignment="1">
      <alignment horizontal="center" vertical="center"/>
    </xf>
    <xf numFmtId="0" fontId="7" fillId="6" borderId="15" xfId="0" applyFont="1" applyFill="1" applyBorder="1" applyAlignment="1">
      <alignment horizontal="center" vertical="center"/>
    </xf>
    <xf numFmtId="0" fontId="10" fillId="10" borderId="1" xfId="0" applyFont="1" applyFill="1" applyBorder="1" applyAlignment="1">
      <alignment horizontal="center" vertic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 xfId="0" applyFill="1" applyBorder="1" applyAlignment="1">
      <alignment horizontal="center"/>
    </xf>
    <xf numFmtId="0" fontId="0" fillId="4" borderId="1" xfId="0" applyFill="1" applyBorder="1" applyAlignment="1">
      <alignment horizontal="center" vertical="center" wrapText="1"/>
    </xf>
    <xf numFmtId="0" fontId="0" fillId="13" borderId="1" xfId="0" applyFill="1" applyBorder="1" applyAlignment="1">
      <alignment horizontal="center"/>
    </xf>
    <xf numFmtId="0" fontId="0" fillId="13" borderId="1" xfId="0" applyFill="1" applyBorder="1" applyAlignment="1">
      <alignment horizontal="center" vertical="center" wrapText="1"/>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cellXfs>
  <cellStyles count="3">
    <cellStyle name="Hyperlink" xfId="2" builtinId="8"/>
    <cellStyle name="Normal" xfId="0" builtinId="0"/>
    <cellStyle name="Normal 2" xfId="1" xr:uid="{BE49F12E-1433-4FFD-9224-1751F4AB802D}"/>
  </cellStyles>
  <dxfs count="10">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ill>
        <patternFill>
          <bgColor rgb="FFFFFF00"/>
        </patternFill>
      </fill>
    </dxf>
    <dxf>
      <font>
        <b val="0"/>
        <i/>
        <color theme="0" tint="-0.24994659260841701"/>
      </font>
      <fill>
        <patternFill>
          <bgColor theme="0" tint="-0.14996795556505021"/>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Power FETs Temperature based on FET</a:t>
            </a:r>
            <a:r>
              <a:rPr lang="en-US" baseline="0"/>
              <a:t> power dissipated table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53724624017434E-2"/>
          <c:y val="0.1414301050695124"/>
          <c:w val="0.86150564910300353"/>
          <c:h val="0.69010109291486588"/>
        </c:manualLayout>
      </c:layout>
      <c:scatterChart>
        <c:scatterStyle val="smoothMarker"/>
        <c:varyColors val="0"/>
        <c:ser>
          <c:idx val="0"/>
          <c:order val="0"/>
          <c:tx>
            <c:v>HSFET1</c:v>
          </c:tx>
          <c:spPr>
            <a:ln w="38100" cap="rnd">
              <a:solidFill>
                <a:schemeClr val="accent1"/>
              </a:solidFill>
              <a:round/>
            </a:ln>
            <a:effectLst/>
          </c:spPr>
          <c:marker>
            <c:symbol val="none"/>
          </c:marker>
          <c:xVal>
            <c:numRef>
              <c:f>'HSFET 1'!$A$20:$A$239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'HSFET 1'!$B$20:$B$239</c:f>
              <c:numCache>
                <c:formatCode>0.00</c:formatCode>
                <c:ptCount val="220"/>
                <c:pt idx="0">
                  <c:v>85</c:v>
                </c:pt>
                <c:pt idx="1">
                  <c:v>87.186827079806633</c:v>
                </c:pt>
                <c:pt idx="2">
                  <c:v>88.20515345152856</c:v>
                </c:pt>
                <c:pt idx="3">
                  <c:v>88.9663077958336</c:v>
                </c:pt>
                <c:pt idx="4">
                  <c:v>89.568684610108633</c:v>
                </c:pt>
                <c:pt idx="5">
                  <c:v>90.062441353508916</c:v>
                </c:pt>
                <c:pt idx="6">
                  <c:v>90.477286574022713</c:v>
                </c:pt>
                <c:pt idx="7">
                  <c:v>90.832325709527652</c:v>
                </c:pt>
                <c:pt idx="8">
                  <c:v>91.140635399180468</c:v>
                </c:pt>
                <c:pt idx="9">
                  <c:v>91.411594547421146</c:v>
                </c:pt>
                <c:pt idx="10">
                  <c:v>91.65216944318729</c:v>
                </c:pt>
                <c:pt idx="11">
                  <c:v>91.867673677983149</c:v>
                </c:pt>
                <c:pt idx="12">
                  <c:v>92.062244820035019</c:v>
                </c:pt>
                <c:pt idx="13">
                  <c:v>92.239158085332605</c:v>
                </c:pt>
                <c:pt idx="14">
                  <c:v>92.401040873824613</c:v>
                </c:pt>
                <c:pt idx="15">
                  <c:v>92.550024221513411</c:v>
                </c:pt>
                <c:pt idx="16">
                  <c:v>92.687852596443804</c:v>
                </c:pt>
                <c:pt idx="17">
                  <c:v>92.815965323324733</c:v>
                </c:pt>
                <c:pt idx="18">
                  <c:v>92.935558159759324</c:v>
                </c:pt>
                <c:pt idx="19">
                  <c:v>93.04763065080526</c:v>
                </c:pt>
                <c:pt idx="20">
                  <c:v>93.153023070795612</c:v>
                </c:pt>
                <c:pt idx="21">
                  <c:v>93.252445590718139</c:v>
                </c:pt>
                <c:pt idx="22">
                  <c:v>93.346501538624779</c:v>
                </c:pt>
                <c:pt idx="23">
                  <c:v>93.435706102482939</c:v>
                </c:pt>
                <c:pt idx="24">
                  <c:v>93.520501469742442</c:v>
                </c:pt>
                <c:pt idx="25">
                  <c:v>93.601269149609877</c:v>
                </c:pt>
                <c:pt idx="26">
                  <c:v>93.678340047014316</c:v>
                </c:pt>
                <c:pt idx="27">
                  <c:v>93.752002728597503</c:v>
                </c:pt>
                <c:pt idx="28">
                  <c:v>93.822510225808927</c:v>
                </c:pt>
                <c:pt idx="29">
                  <c:v>93.890085648424758</c:v>
                </c:pt>
                <c:pt idx="30">
                  <c:v>93.954926826887487</c:v>
                </c:pt>
                <c:pt idx="31">
                  <c:v>94.017210159236271</c:v>
                </c:pt>
                <c:pt idx="32">
                  <c:v>94.077093804914867</c:v>
                </c:pt>
                <c:pt idx="33">
                  <c:v>94.134720341173633</c:v>
                </c:pt>
                <c:pt idx="34">
                  <c:v>94.190218976521535</c:v>
                </c:pt>
                <c:pt idx="35">
                  <c:v>94.243707398553298</c:v>
                </c:pt>
                <c:pt idx="36">
                  <c:v>94.295293319600574</c:v>
                </c:pt>
                <c:pt idx="37">
                  <c:v>94.345075772363728</c:v>
                </c:pt>
                <c:pt idx="38">
                  <c:v>94.393146198462432</c:v>
                </c:pt>
                <c:pt idx="39">
                  <c:v>94.439589365294708</c:v>
                </c:pt>
                <c:pt idx="40">
                  <c:v>94.484484140401861</c:v>
                </c:pt>
                <c:pt idx="41">
                  <c:v>94.527904147447259</c:v>
                </c:pt>
                <c:pt idx="42">
                  <c:v>94.569918323728643</c:v>
                </c:pt>
                <c:pt idx="43">
                  <c:v>94.610591395693802</c:v>
                </c:pt>
                <c:pt idx="44">
                  <c:v>94.649984286084575</c:v>
                </c:pt>
                <c:pt idx="45">
                  <c:v>94.68815446398753</c:v>
                </c:pt>
                <c:pt idx="46">
                  <c:v>94.725156247132105</c:v>
                </c:pt>
                <c:pt idx="47">
                  <c:v>94.761041064177391</c:v>
                </c:pt>
                <c:pt idx="48">
                  <c:v>94.795857683406112</c:v>
                </c:pt>
                <c:pt idx="49">
                  <c:v>94.829652413152303</c:v>
                </c:pt>
                <c:pt idx="50">
                  <c:v>94.862469278385475</c:v>
                </c:pt>
                <c:pt idx="51">
                  <c:v>94.894350177126825</c:v>
                </c:pt>
                <c:pt idx="52">
                  <c:v>94.925335019754783</c:v>
                </c:pt>
                <c:pt idx="53">
                  <c:v>94.955461853745874</c:v>
                </c:pt>
                <c:pt idx="54">
                  <c:v>94.984766975972818</c:v>
                </c:pt>
                <c:pt idx="55">
                  <c:v>95.013285034331176</c:v>
                </c:pt>
                <c:pt idx="56">
                  <c:v>95.041049120175117</c:v>
                </c:pt>
                <c:pt idx="57">
                  <c:v>95.068090852801902</c:v>
                </c:pt>
                <c:pt idx="58">
                  <c:v>95.094440457024689</c:v>
                </c:pt>
                <c:pt idx="59">
                  <c:v>95.120126834707619</c:v>
                </c:pt>
                <c:pt idx="60">
                  <c:v>95.145177630999314</c:v>
                </c:pt>
                <c:pt idx="61">
                  <c:v>95.169619295886307</c:v>
                </c:pt>
                <c:pt idx="62">
                  <c:v>95.193477141593149</c:v>
                </c:pt>
                <c:pt idx="63">
                  <c:v>95.216775396276333</c:v>
                </c:pt>
                <c:pt idx="64">
                  <c:v>95.239537254393412</c:v>
                </c:pt>
                <c:pt idx="65">
                  <c:v>95.261784924073424</c:v>
                </c:pt>
                <c:pt idx="66">
                  <c:v>95.283539671769034</c:v>
                </c:pt>
                <c:pt idx="67">
                  <c:v>95.304821864431915</c:v>
                </c:pt>
                <c:pt idx="68">
                  <c:v>95.325651009421051</c:v>
                </c:pt>
                <c:pt idx="69">
                  <c:v>95.346045792326308</c:v>
                </c:pt>
                <c:pt idx="70">
                  <c:v>95.366024112866924</c:v>
                </c:pt>
                <c:pt idx="71">
                  <c:v>95.385603119005452</c:v>
                </c:pt>
                <c:pt idx="72">
                  <c:v>95.404799239401171</c:v>
                </c:pt>
                <c:pt idx="73">
                  <c:v>95.423628214313666</c:v>
                </c:pt>
                <c:pt idx="74">
                  <c:v>95.442105125055122</c:v>
                </c:pt>
                <c:pt idx="75">
                  <c:v>95.460244422080052</c:v>
                </c:pt>
                <c:pt idx="76">
                  <c:v>95.478059951792801</c:v>
                </c:pt>
                <c:pt idx="77">
                  <c:v>95.495564982145368</c:v>
                </c:pt>
                <c:pt idx="78">
                  <c:v>95.512772227092157</c:v>
                </c:pt>
                <c:pt idx="79">
                  <c:v>95.529693869962458</c:v>
                </c:pt>
                <c:pt idx="80">
                  <c:v>95.546341585806829</c:v>
                </c:pt>
                <c:pt idx="81">
                  <c:v>95.562726562769029</c:v>
                </c:pt>
                <c:pt idx="82">
                  <c:v>95.578859522531815</c:v>
                </c:pt>
                <c:pt idx="83">
                  <c:v>95.594750739881334</c:v>
                </c:pt>
                <c:pt idx="84">
                  <c:v>95.610410061432006</c:v>
                </c:pt>
                <c:pt idx="85">
                  <c:v>95.625846923551094</c:v>
                </c:pt>
                <c:pt idx="86">
                  <c:v>95.641070369519909</c:v>
                </c:pt>
                <c:pt idx="87">
                  <c:v>95.656089065966285</c:v>
                </c:pt>
                <c:pt idx="88">
                  <c:v>95.670911318601199</c:v>
                </c:pt>
                <c:pt idx="89">
                  <c:v>95.685545087290492</c:v>
                </c:pt>
                <c:pt idx="90">
                  <c:v>95.69999800049095</c:v>
                </c:pt>
                <c:pt idx="91">
                  <c:v>95.714277369078843</c:v>
                </c:pt>
                <c:pt idx="92">
                  <c:v>95.728390199596973</c:v>
                </c:pt>
                <c:pt idx="93">
                  <c:v>95.742343206945876</c:v>
                </c:pt>
                <c:pt idx="94">
                  <c:v>95.756142826542629</c:v>
                </c:pt>
                <c:pt idx="95">
                  <c:v>95.769795225970498</c:v>
                </c:pt>
                <c:pt idx="96">
                  <c:v>95.783306316140823</c:v>
                </c:pt>
                <c:pt idx="97">
                  <c:v>95.796681761988182</c:v>
                </c:pt>
                <c:pt idx="98">
                  <c:v>95.809926992718374</c:v>
                </c:pt>
                <c:pt idx="99">
                  <c:v>95.823047211628364</c:v>
                </c:pt>
                <c:pt idx="100">
                  <c:v>95.836047405516197</c:v>
                </c:pt>
                <c:pt idx="101">
                  <c:v>95.848932353698061</c:v>
                </c:pt>
                <c:pt idx="102">
                  <c:v>95.861706636649188</c:v>
                </c:pt>
                <c:pt idx="103">
                  <c:v>95.874374644284302</c:v>
                </c:pt>
                <c:pt idx="104">
                  <c:v>95.88694058389278</c:v>
                </c:pt>
                <c:pt idx="105">
                  <c:v>95.899408487742932</c:v>
                </c:pt>
                <c:pt idx="106">
                  <c:v>95.911782220369432</c:v>
                </c:pt>
                <c:pt idx="107">
                  <c:v>95.924065485556909</c:v>
                </c:pt>
                <c:pt idx="108">
                  <c:v>95.936261833032631</c:v>
                </c:pt>
                <c:pt idx="109">
                  <c:v>95.948374664880305</c:v>
                </c:pt>
                <c:pt idx="110">
                  <c:v>95.96040724168671</c:v>
                </c:pt>
                <c:pt idx="111">
                  <c:v>95.972362688432256</c:v>
                </c:pt>
                <c:pt idx="112">
                  <c:v>95.984244000136286</c:v>
                </c:pt>
                <c:pt idx="113">
                  <c:v>95.996054047267108</c:v>
                </c:pt>
                <c:pt idx="114">
                  <c:v>96.007795580926881</c:v>
                </c:pt>
                <c:pt idx="115">
                  <c:v>96.019471237820497</c:v>
                </c:pt>
                <c:pt idx="116">
                  <c:v>96.031083545017594</c:v>
                </c:pt>
                <c:pt idx="117">
                  <c:v>96.04263492451625</c:v>
                </c:pt>
                <c:pt idx="118">
                  <c:v>96.054127697616693</c:v>
                </c:pt>
                <c:pt idx="119">
                  <c:v>96.065564089112883</c:v>
                </c:pt>
                <c:pt idx="120">
                  <c:v>96.07694623130962</c:v>
                </c:pt>
                <c:pt idx="121">
                  <c:v>96.088276167872294</c:v>
                </c:pt>
                <c:pt idx="122">
                  <c:v>96.099555857516549</c:v>
                </c:pt>
                <c:pt idx="123">
                  <c:v>96.11078717754414</c:v>
                </c:pt>
                <c:pt idx="124">
                  <c:v>96.121971927231712</c:v>
                </c:pt>
                <c:pt idx="125">
                  <c:v>96.133111831078466</c:v>
                </c:pt>
                <c:pt idx="126">
                  <c:v>96.144208541918672</c:v>
                </c:pt>
                <c:pt idx="127">
                  <c:v>96.155263643904462</c:v>
                </c:pt>
                <c:pt idx="128">
                  <c:v>96.166278655364678</c:v>
                </c:pt>
                <c:pt idx="129">
                  <c:v>96.177255031544533</c:v>
                </c:pt>
                <c:pt idx="130">
                  <c:v>96.188194167231273</c:v>
                </c:pt>
                <c:pt idx="131">
                  <c:v>96.19909739927057</c:v>
                </c:pt>
                <c:pt idx="132">
                  <c:v>96.209966008978171</c:v>
                </c:pt>
                <c:pt idx="133">
                  <c:v>96.220801224451094</c:v>
                </c:pt>
                <c:pt idx="134">
                  <c:v>96.231604222782693</c:v>
                </c:pt>
                <c:pt idx="135">
                  <c:v>96.242376132185399</c:v>
                </c:pt>
                <c:pt idx="136">
                  <c:v>96.253118034025334</c:v>
                </c:pt>
                <c:pt idx="137">
                  <c:v>96.263830964771913</c:v>
                </c:pt>
                <c:pt idx="138">
                  <c:v>96.27451591786658</c:v>
                </c:pt>
                <c:pt idx="139">
                  <c:v>96.285173845513583</c:v>
                </c:pt>
                <c:pt idx="140">
                  <c:v>96.295805660396283</c:v>
                </c:pt>
                <c:pt idx="141">
                  <c:v>96.306412237321979</c:v>
                </c:pt>
                <c:pt idx="142">
                  <c:v>96.316994414798316</c:v>
                </c:pt>
                <c:pt idx="143">
                  <c:v>96.327552996544057</c:v>
                </c:pt>
                <c:pt idx="144">
                  <c:v>96.338088752936912</c:v>
                </c:pt>
                <c:pt idx="145">
                  <c:v>96.348602422401214</c:v>
                </c:pt>
                <c:pt idx="146">
                  <c:v>96.359094712737743</c:v>
                </c:pt>
                <c:pt idx="147">
                  <c:v>96.369566302398241</c:v>
                </c:pt>
                <c:pt idx="148">
                  <c:v>96.380017841706845</c:v>
                </c:pt>
                <c:pt idx="149">
                  <c:v>96.390449954030728</c:v>
                </c:pt>
                <c:pt idx="150">
                  <c:v>96.400863236901955</c:v>
                </c:pt>
                <c:pt idx="151">
                  <c:v>96.411258263092705</c:v>
                </c:pt>
                <c:pt idx="152">
                  <c:v>96.421635581645688</c:v>
                </c:pt>
                <c:pt idx="153">
                  <c:v>96.431995718861714</c:v>
                </c:pt>
                <c:pt idx="154">
                  <c:v>96.44233917924609</c:v>
                </c:pt>
                <c:pt idx="155">
                  <c:v>96.452666446415748</c:v>
                </c:pt>
                <c:pt idx="156">
                  <c:v>96.462977983968472</c:v>
                </c:pt>
                <c:pt idx="157">
                  <c:v>96.473274236316058</c:v>
                </c:pt>
                <c:pt idx="158">
                  <c:v>96.483555629482709</c:v>
                </c:pt>
                <c:pt idx="159">
                  <c:v>96.493822571870282</c:v>
                </c:pt>
                <c:pt idx="160">
                  <c:v>96.504075454991636</c:v>
                </c:pt>
                <c:pt idx="161">
                  <c:v>96.514314654173475</c:v>
                </c:pt>
                <c:pt idx="162">
                  <c:v>96.524540529229881</c:v>
                </c:pt>
                <c:pt idx="163">
                  <c:v>96.534753425107908</c:v>
                </c:pt>
                <c:pt idx="164">
                  <c:v>96.544953672506281</c:v>
                </c:pt>
                <c:pt idx="165">
                  <c:v>96.555141588468231</c:v>
                </c:pt>
                <c:pt idx="166">
                  <c:v>96.565317476949843</c:v>
                </c:pt>
                <c:pt idx="167">
                  <c:v>96.575481629364575</c:v>
                </c:pt>
                <c:pt idx="168">
                  <c:v>96.585634325105289</c:v>
                </c:pt>
                <c:pt idx="169">
                  <c:v>96.595775832044339</c:v>
                </c:pt>
                <c:pt idx="170">
                  <c:v>96.605906407013052</c:v>
                </c:pt>
                <c:pt idx="171">
                  <c:v>96.616026296261126</c:v>
                </c:pt>
                <c:pt idx="172">
                  <c:v>96.626135735896966</c:v>
                </c:pt>
                <c:pt idx="173">
                  <c:v>96.636234952309636</c:v>
                </c:pt>
                <c:pt idx="174">
                  <c:v>96.646324162573336</c:v>
                </c:pt>
                <c:pt idx="175">
                  <c:v>96.656403574834997</c:v>
                </c:pt>
                <c:pt idx="176">
                  <c:v>96.66647338868566</c:v>
                </c:pt>
                <c:pt idx="177">
                  <c:v>96.676533795516605</c:v>
                </c:pt>
                <c:pt idx="178">
                  <c:v>96.686584978860424</c:v>
                </c:pt>
                <c:pt idx="179">
                  <c:v>96.696627114718126</c:v>
                </c:pt>
                <c:pt idx="180">
                  <c:v>96.70666037187236</c:v>
                </c:pt>
                <c:pt idx="181">
                  <c:v>96.716684912187915</c:v>
                </c:pt>
                <c:pt idx="182">
                  <c:v>96.726700890899451</c:v>
                </c:pt>
                <c:pt idx="183">
                  <c:v>96.736708456887385</c:v>
                </c:pt>
                <c:pt idx="184">
                  <c:v>96.746707752942285</c:v>
                </c:pt>
                <c:pt idx="185">
                  <c:v>96.756698916018223</c:v>
                </c:pt>
                <c:pt idx="186">
                  <c:v>96.766682077475608</c:v>
                </c:pt>
                <c:pt idx="187">
                  <c:v>96.776657363313902</c:v>
                </c:pt>
                <c:pt idx="188">
                  <c:v>96.786624894394691</c:v>
                </c:pt>
                <c:pt idx="189">
                  <c:v>96.796584786655373</c:v>
                </c:pt>
                <c:pt idx="190">
                  <c:v>96.806537151314117</c:v>
                </c:pt>
                <c:pt idx="191">
                  <c:v>96.816482095066107</c:v>
                </c:pt>
                <c:pt idx="192">
                  <c:v>96.826419720271744</c:v>
                </c:pt>
                <c:pt idx="193">
                  <c:v>96.83635012513696</c:v>
                </c:pt>
                <c:pt idx="194">
                  <c:v>96.846273403886102</c:v>
                </c:pt>
                <c:pt idx="195">
                  <c:v>96.856189646927447</c:v>
                </c:pt>
                <c:pt idx="196">
                  <c:v>96.866098941012126</c:v>
                </c:pt>
                <c:pt idx="197">
                  <c:v>96.876001369386046</c:v>
                </c:pt>
                <c:pt idx="198">
                  <c:v>96.885897011935882</c:v>
                </c:pt>
                <c:pt idx="199">
                  <c:v>96.895785945328697</c:v>
                </c:pt>
                <c:pt idx="200">
                  <c:v>96.905668243145897</c:v>
                </c:pt>
                <c:pt idx="201">
                  <c:v>96.91554397601162</c:v>
                </c:pt>
                <c:pt idx="202">
                  <c:v>96.925413211715664</c:v>
                </c:pt>
                <c:pt idx="203">
                  <c:v>96.935276015331425</c:v>
                </c:pt>
                <c:pt idx="204">
                  <c:v>96.945132449328895</c:v>
                </c:pt>
                <c:pt idx="205">
                  <c:v>96.954982573682884</c:v>
                </c:pt>
                <c:pt idx="206">
                  <c:v>96.964826445976882</c:v>
                </c:pt>
                <c:pt idx="207">
                  <c:v>96.974664121502386</c:v>
                </c:pt>
                <c:pt idx="208">
                  <c:v>96.984495653354344</c:v>
                </c:pt>
                <c:pt idx="209">
                  <c:v>96.994321092522469</c:v>
                </c:pt>
                <c:pt idx="210">
                  <c:v>97.004140487978702</c:v>
                </c:pt>
                <c:pt idx="211">
                  <c:v>97.013953886761257</c:v>
                </c:pt>
                <c:pt idx="212">
                  <c:v>97.023761334054939</c:v>
                </c:pt>
                <c:pt idx="213">
                  <c:v>97.03356287326821</c:v>
                </c:pt>
                <c:pt idx="214">
                  <c:v>97.043358546107157</c:v>
                </c:pt>
                <c:pt idx="215">
                  <c:v>97.053148392646108</c:v>
                </c:pt>
                <c:pt idx="216">
                  <c:v>97.062932451395625</c:v>
                </c:pt>
                <c:pt idx="217">
                  <c:v>97.072710759367453</c:v>
                </c:pt>
                <c:pt idx="218">
                  <c:v>97.082483352136819</c:v>
                </c:pt>
                <c:pt idx="219">
                  <c:v>97.092250263902201</c:v>
                </c:pt>
              </c:numCache>
            </c:numRef>
          </c:yVal>
          <c:smooth val="1"/>
          <c:extLst>
            <c:ext xmlns:c16="http://schemas.microsoft.com/office/drawing/2014/chart" uri="{C3380CC4-5D6E-409C-BE32-E72D297353CC}">
              <c16:uniqueId val="{00000000-55E9-440A-B8CF-E81E980429B4}"/>
            </c:ext>
          </c:extLst>
        </c:ser>
        <c:ser>
          <c:idx val="1"/>
          <c:order val="1"/>
          <c:tx>
            <c:v>HSFET2</c:v>
          </c:tx>
          <c:spPr>
            <a:ln w="19050" cap="rnd">
              <a:solidFill>
                <a:schemeClr val="accent2"/>
              </a:solidFill>
              <a:round/>
            </a:ln>
            <a:effectLst/>
          </c:spPr>
          <c:marker>
            <c:symbol val="none"/>
          </c:marker>
          <c:xVal>
            <c:numRef>
              <c:f>'HSFET 2'!$A$20:$A$239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'HSFET 2'!$B$20:$B$239</c:f>
              <c:numCache>
                <c:formatCode>0.00</c:formatCode>
                <c:ptCount val="220"/>
                <c:pt idx="0">
                  <c:v>85</c:v>
                </c:pt>
                <c:pt idx="1">
                  <c:v>87.357277819952685</c:v>
                </c:pt>
                <c:pt idx="2">
                  <c:v>88.422355936774409</c:v>
                </c:pt>
                <c:pt idx="3">
                  <c:v>89.186990134478606</c:v>
                </c:pt>
                <c:pt idx="4">
                  <c:v>89.787474485187772</c:v>
                </c:pt>
                <c:pt idx="5">
                  <c:v>90.280966672085924</c:v>
                </c:pt>
                <c:pt idx="6">
                  <c:v>90.697803144271106</c:v>
                </c:pt>
                <c:pt idx="7">
                  <c:v>91.056309493297377</c:v>
                </c:pt>
                <c:pt idx="8">
                  <c:v>91.368675765492242</c:v>
                </c:pt>
                <c:pt idx="9">
                  <c:v>91.643631268171887</c:v>
                </c:pt>
                <c:pt idx="10">
                  <c:v>91.8877629539395</c:v>
                </c:pt>
                <c:pt idx="11">
                  <c:v>92.106215899977073</c:v>
                </c:pt>
                <c:pt idx="12">
                  <c:v>92.303097657525228</c:v>
                </c:pt>
                <c:pt idx="13">
                  <c:v>92.481732593595268</c:v>
                </c:pt>
                <c:pt idx="14">
                  <c:v>92.644834893196361</c:v>
                </c:pt>
                <c:pt idx="15">
                  <c:v>92.794633815340575</c:v>
                </c:pt>
                <c:pt idx="16">
                  <c:v>92.932968518615809</c:v>
                </c:pt>
                <c:pt idx="17">
                  <c:v>93.061361994859141</c:v>
                </c:pt>
                <c:pt idx="18">
                  <c:v>93.181079787944952</c:v>
                </c:pt>
                <c:pt idx="19">
                  <c:v>93.293177156197757</c:v>
                </c:pt>
                <c:pt idx="20">
                  <c:v>93.398537210311574</c:v>
                </c:pt>
                <c:pt idx="21">
                  <c:v>93.497901880249827</c:v>
                </c:pt>
                <c:pt idx="22">
                  <c:v>93.591897123246397</c:v>
                </c:pt>
                <c:pt idx="23">
                  <c:v>93.681053477476638</c:v>
                </c:pt>
                <c:pt idx="24">
                  <c:v>93.765822839797295</c:v>
                </c:pt>
                <c:pt idx="25">
                  <c:v>93.846592173165547</c:v>
                </c:pt>
                <c:pt idx="26">
                  <c:v>93.923694713983807</c:v>
                </c:pt>
                <c:pt idx="27">
                  <c:v>93.997419141883896</c:v>
                </c:pt>
                <c:pt idx="28">
                  <c:v>94.068017087893523</c:v>
                </c:pt>
                <c:pt idx="29">
                  <c:v>94.135709286959326</c:v>
                </c:pt>
                <c:pt idx="30">
                  <c:v>94.200690624053365</c:v>
                </c:pt>
                <c:pt idx="31">
                  <c:v>94.263134276972025</c:v>
                </c:pt>
                <c:pt idx="32">
                  <c:v>94.323195121409597</c:v>
                </c:pt>
                <c:pt idx="33">
                  <c:v>94.381012533328956</c:v>
                </c:pt>
                <c:pt idx="34">
                  <c:v>94.436712698755073</c:v>
                </c:pt>
                <c:pt idx="35">
                  <c:v>94.490410520825918</c:v>
                </c:pt>
                <c:pt idx="36">
                  <c:v>94.542211197395702</c:v>
                </c:pt>
                <c:pt idx="37">
                  <c:v>94.592211529000465</c:v>
                </c:pt>
                <c:pt idx="38">
                  <c:v>94.640501006000719</c:v>
                </c:pt>
                <c:pt idx="39">
                  <c:v>94.687162714749675</c:v>
                </c:pt>
                <c:pt idx="40">
                  <c:v>94.732274095322481</c:v>
                </c:pt>
                <c:pt idx="41">
                  <c:v>94.775907577378135</c:v>
                </c:pt>
                <c:pt idx="42">
                  <c:v>94.818131115859458</c:v>
                </c:pt>
                <c:pt idx="43">
                  <c:v>94.859008644268258</c:v>
                </c:pt>
                <c:pt idx="44">
                  <c:v>94.898600460013569</c:v>
                </c:pt>
                <c:pt idx="45">
                  <c:v>94.936963553689054</c:v>
                </c:pt>
                <c:pt idx="46">
                  <c:v>94.97415189197848</c:v>
                </c:pt>
                <c:pt idx="47">
                  <c:v>95.010216662128414</c:v>
                </c:pt>
                <c:pt idx="48">
                  <c:v>95.045206484490279</c:v>
                </c:pt>
                <c:pt idx="49">
                  <c:v>95.079167598460785</c:v>
                </c:pt>
                <c:pt idx="50">
                  <c:v>95.112144026191359</c:v>
                </c:pt>
                <c:pt idx="51">
                  <c:v>95.144177717655367</c:v>
                </c:pt>
                <c:pt idx="52">
                  <c:v>95.175308680021757</c:v>
                </c:pt>
                <c:pt idx="53">
                  <c:v>95.205575093761837</c:v>
                </c:pt>
                <c:pt idx="54">
                  <c:v>95.235013417488474</c:v>
                </c:pt>
                <c:pt idx="55">
                  <c:v>95.263658483177664</c:v>
                </c:pt>
                <c:pt idx="56">
                  <c:v>95.291543583136956</c:v>
                </c:pt>
                <c:pt idx="57">
                  <c:v>95.318700549850476</c:v>
                </c:pt>
                <c:pt idx="58">
                  <c:v>95.345159829639798</c:v>
                </c:pt>
                <c:pt idx="59">
                  <c:v>95.370950550921634</c:v>
                </c:pt>
                <c:pt idx="60">
                  <c:v>95.39610058771558</c:v>
                </c:pt>
                <c:pt idx="61">
                  <c:v>95.420636618948663</c:v>
                </c:pt>
                <c:pt idx="62">
                  <c:v>95.444584184016875</c:v>
                </c:pt>
                <c:pt idx="63">
                  <c:v>95.467967734992399</c:v>
                </c:pt>
                <c:pt idx="64">
                  <c:v>95.49081068580611</c:v>
                </c:pt>
                <c:pt idx="65">
                  <c:v>95.513135458686705</c:v>
                </c:pt>
                <c:pt idx="66">
                  <c:v>95.534963528097151</c:v>
                </c:pt>
                <c:pt idx="67">
                  <c:v>95.556315462376418</c:v>
                </c:pt>
                <c:pt idx="68">
                  <c:v>95.577210963266523</c:v>
                </c:pt>
                <c:pt idx="69">
                  <c:v>95.597668903481832</c:v>
                </c:pt>
                <c:pt idx="70">
                  <c:v>95.617707362458773</c:v>
                </c:pt>
                <c:pt idx="71">
                  <c:v>95.637343660407794</c:v>
                </c:pt>
                <c:pt idx="72">
                  <c:v>95.656594390775723</c:v>
                </c:pt>
                <c:pt idx="73">
                  <c:v>95.675475451215732</c:v>
                </c:pt>
                <c:pt idx="74">
                  <c:v>95.694002073152234</c:v>
                </c:pt>
                <c:pt idx="75">
                  <c:v>95.712188850019544</c:v>
                </c:pt>
                <c:pt idx="76">
                  <c:v>95.730049764246601</c:v>
                </c:pt>
                <c:pt idx="77">
                  <c:v>95.747598213053706</c:v>
                </c:pt>
                <c:pt idx="78">
                  <c:v>95.76484703312191</c:v>
                </c:pt>
                <c:pt idx="79">
                  <c:v>95.781808524191248</c:v>
                </c:pt>
                <c:pt idx="80">
                  <c:v>95.798494471640083</c:v>
                </c:pt>
                <c:pt idx="81">
                  <c:v>95.814916168094044</c:v>
                </c:pt>
                <c:pt idx="82">
                  <c:v>95.831084434110181</c:v>
                </c:pt>
                <c:pt idx="83">
                  <c:v>95.8470096379788</c:v>
                </c:pt>
                <c:pt idx="84">
                  <c:v>95.862701714683439</c:v>
                </c:pt>
                <c:pt idx="85">
                  <c:v>95.878170184056515</c:v>
                </c:pt>
                <c:pt idx="86">
                  <c:v>95.893424168166788</c:v>
                </c:pt>
                <c:pt idx="87">
                  <c:v>95.908472407972241</c:v>
                </c:pt>
                <c:pt idx="88">
                  <c:v>95.923323279270733</c:v>
                </c:pt>
                <c:pt idx="89">
                  <c:v>95.937984807978822</c:v>
                </c:pt>
                <c:pt idx="90">
                  <c:v>95.952464684767989</c:v>
                </c:pt>
                <c:pt idx="91">
                  <c:v>95.966770279085665</c:v>
                </c:pt>
                <c:pt idx="92">
                  <c:v>95.980908652587686</c:v>
                </c:pt>
                <c:pt idx="93">
                  <c:v>95.99488657200709</c:v>
                </c:pt>
                <c:pt idx="94">
                  <c:v>96.008710521483337</c:v>
                </c:pt>
                <c:pt idx="95">
                  <c:v>96.022386714374889</c:v>
                </c:pt>
                <c:pt idx="96">
                  <c:v>96.035921104576886</c:v>
                </c:pt>
                <c:pt idx="97">
                  <c:v>96.049319397365082</c:v>
                </c:pt>
                <c:pt idx="98">
                  <c:v>96.062587059785614</c:v>
                </c:pt>
                <c:pt idx="99">
                  <c:v>96.075729330610343</c:v>
                </c:pt>
                <c:pt idx="100">
                  <c:v>96.088751229875385</c:v>
                </c:pt>
                <c:pt idx="101">
                  <c:v>96.101657568020855</c:v>
                </c:pt>
                <c:pt idx="102">
                  <c:v>96.114452954648371</c:v>
                </c:pt>
                <c:pt idx="103">
                  <c:v>96.127141806912263</c:v>
                </c:pt>
                <c:pt idx="104">
                  <c:v>96.139728357560116</c:v>
                </c:pt>
                <c:pt idx="105">
                  <c:v>96.152216662637059</c:v>
                </c:pt>
                <c:pt idx="106">
                  <c:v>96.164610608868117</c:v>
                </c:pt>
                <c:pt idx="107">
                  <c:v>96.176913920731977</c:v>
                </c:pt>
                <c:pt idx="108">
                  <c:v>96.189130167239043</c:v>
                </c:pt>
                <c:pt idx="109">
                  <c:v>96.201262768426403</c:v>
                </c:pt>
                <c:pt idx="110">
                  <c:v>96.213315001581208</c:v>
                </c:pt>
                <c:pt idx="111">
                  <c:v>96.225290007204066</c:v>
                </c:pt>
                <c:pt idx="112">
                  <c:v>96.237190794723332</c:v>
                </c:pt>
                <c:pt idx="113">
                  <c:v>96.24902024797052</c:v>
                </c:pt>
                <c:pt idx="114">
                  <c:v>96.260781130426949</c:v>
                </c:pt>
                <c:pt idx="115">
                  <c:v>96.272476090251303</c:v>
                </c:pt>
                <c:pt idx="116">
                  <c:v>96.284107665096968</c:v>
                </c:pt>
                <c:pt idx="117">
                  <c:v>96.295678286728204</c:v>
                </c:pt>
                <c:pt idx="118">
                  <c:v>96.307190285443468</c:v>
                </c:pt>
                <c:pt idx="119">
                  <c:v>96.318645894313903</c:v>
                </c:pt>
                <c:pt idx="120">
                  <c:v>96.330047253244715</c:v>
                </c:pt>
                <c:pt idx="121">
                  <c:v>96.341396412866956</c:v>
                </c:pt>
                <c:pt idx="122">
                  <c:v>96.352695338266713</c:v>
                </c:pt>
                <c:pt idx="123">
                  <c:v>96.363945912558421</c:v>
                </c:pt>
                <c:pt idx="124">
                  <c:v>96.375149940308972</c:v>
                </c:pt>
                <c:pt idx="125">
                  <c:v>96.386309150818775</c:v>
                </c:pt>
                <c:pt idx="126">
                  <c:v>96.397425201265747</c:v>
                </c:pt>
                <c:pt idx="127">
                  <c:v>96.408499679717906</c:v>
                </c:pt>
                <c:pt idx="128">
                  <c:v>96.419534108020173</c:v>
                </c:pt>
                <c:pt idx="129">
                  <c:v>96.430529944560618</c:v>
                </c:pt>
                <c:pt idx="130">
                  <c:v>96.441488586920983</c:v>
                </c:pt>
                <c:pt idx="131">
                  <c:v>96.452411374416698</c:v>
                </c:pt>
                <c:pt idx="132">
                  <c:v>96.46329959053061</c:v>
                </c:pt>
                <c:pt idx="133">
                  <c:v>96.474154465245164</c:v>
                </c:pt>
                <c:pt idx="134">
                  <c:v>96.484977177277059</c:v>
                </c:pt>
                <c:pt idx="135">
                  <c:v>96.495768856218689</c:v>
                </c:pt>
                <c:pt idx="136">
                  <c:v>96.506530584589925</c:v>
                </c:pt>
                <c:pt idx="137">
                  <c:v>96.517263399804463</c:v>
                </c:pt>
                <c:pt idx="138">
                  <c:v>96.527968296053729</c:v>
                </c:pt>
                <c:pt idx="139">
                  <c:v>96.538646226112348</c:v>
                </c:pt>
                <c:pt idx="140">
                  <c:v>96.549298103068026</c:v>
                </c:pt>
                <c:pt idx="141">
                  <c:v>96.559924801979207</c:v>
                </c:pt>
                <c:pt idx="142">
                  <c:v>96.570527161463545</c:v>
                </c:pt>
                <c:pt idx="143">
                  <c:v>96.581105985219992</c:v>
                </c:pt>
                <c:pt idx="144">
                  <c:v>96.591662043487219</c:v>
                </c:pt>
                <c:pt idx="145">
                  <c:v>96.602196074441238</c:v>
                </c:pt>
                <c:pt idx="146">
                  <c:v>96.612708785534622</c:v>
                </c:pt>
                <c:pt idx="147">
                  <c:v>96.623200854779682</c:v>
                </c:pt>
                <c:pt idx="148">
                  <c:v>96.63367293197814</c:v>
                </c:pt>
                <c:pt idx="149">
                  <c:v>96.644125639899443</c:v>
                </c:pt>
                <c:pt idx="150">
                  <c:v>96.654559575409777</c:v>
                </c:pt>
                <c:pt idx="151">
                  <c:v>96.664975310553999</c:v>
                </c:pt>
                <c:pt idx="152">
                  <c:v>96.675373393592338</c:v>
                </c:pt>
                <c:pt idx="153">
                  <c:v>96.685754349993744</c:v>
                </c:pt>
                <c:pt idx="154">
                  <c:v>96.696118683387908</c:v>
                </c:pt>
                <c:pt idx="155">
                  <c:v>96.706466876477279</c:v>
                </c:pt>
                <c:pt idx="156">
                  <c:v>96.716799391911195</c:v>
                </c:pt>
                <c:pt idx="157">
                  <c:v>96.727116673123362</c:v>
                </c:pt>
                <c:pt idx="158">
                  <c:v>96.737419145134439</c:v>
                </c:pt>
                <c:pt idx="159">
                  <c:v>96.747707215321043</c:v>
                </c:pt>
                <c:pt idx="160">
                  <c:v>96.757981274152684</c:v>
                </c:pt>
                <c:pt idx="161">
                  <c:v>96.7682416958978</c:v>
                </c:pt>
                <c:pt idx="162">
                  <c:v>96.778488839300479</c:v>
                </c:pt>
                <c:pt idx="163">
                  <c:v>96.788723048228803</c:v>
                </c:pt>
                <c:pt idx="164">
                  <c:v>96.798944652296072</c:v>
                </c:pt>
                <c:pt idx="165">
                  <c:v>96.809153967456211</c:v>
                </c:pt>
                <c:pt idx="166">
                  <c:v>96.819351296574155</c:v>
                </c:pt>
                <c:pt idx="167">
                  <c:v>96.829536929972562</c:v>
                </c:pt>
                <c:pt idx="168">
                  <c:v>96.83971114595559</c:v>
                </c:pt>
                <c:pt idx="169">
                  <c:v>96.849874211310777</c:v>
                </c:pt>
                <c:pt idx="170">
                  <c:v>96.860026381790021</c:v>
                </c:pt>
                <c:pt idx="171">
                  <c:v>96.870167902570515</c:v>
                </c:pt>
                <c:pt idx="172">
                  <c:v>96.880299008696269</c:v>
                </c:pt>
                <c:pt idx="173">
                  <c:v>96.890419925501334</c:v>
                </c:pt>
                <c:pt idx="174">
                  <c:v>96.900530869015299</c:v>
                </c:pt>
                <c:pt idx="175">
                  <c:v>96.910632046351822</c:v>
                </c:pt>
                <c:pt idx="176">
                  <c:v>96.920723656081009</c:v>
                </c:pt>
                <c:pt idx="177">
                  <c:v>96.930805888586136</c:v>
                </c:pt>
                <c:pt idx="178">
                  <c:v>96.940878926405574</c:v>
                </c:pt>
                <c:pt idx="179">
                  <c:v>96.950942944560353</c:v>
                </c:pt>
                <c:pt idx="180">
                  <c:v>96.96099811086809</c:v>
                </c:pt>
                <c:pt idx="181">
                  <c:v>96.971044586243778</c:v>
                </c:pt>
                <c:pt idx="182">
                  <c:v>96.981082524988082</c:v>
                </c:pt>
                <c:pt idx="183">
                  <c:v>96.991112075063413</c:v>
                </c:pt>
                <c:pt idx="184">
                  <c:v>97.00113337835873</c:v>
                </c:pt>
                <c:pt idx="185">
                  <c:v>97.011146570943069</c:v>
                </c:pt>
                <c:pt idx="186">
                  <c:v>97.021151783308554</c:v>
                </c:pt>
                <c:pt idx="187">
                  <c:v>97.031149140603333</c:v>
                </c:pt>
                <c:pt idx="188">
                  <c:v>97.041138762854601</c:v>
                </c:pt>
                <c:pt idx="189">
                  <c:v>97.05112076518256</c:v>
                </c:pt>
                <c:pt idx="190">
                  <c:v>97.061095258005167</c:v>
                </c:pt>
                <c:pt idx="191">
                  <c:v>97.071062347234573</c:v>
                </c:pt>
                <c:pt idx="192">
                  <c:v>97.081022134465229</c:v>
                </c:pt>
                <c:pt idx="193">
                  <c:v>97.090974717154083</c:v>
                </c:pt>
                <c:pt idx="194">
                  <c:v>97.100920188793438</c:v>
                </c:pt>
                <c:pt idx="195">
                  <c:v>97.110858639076412</c:v>
                </c:pt>
                <c:pt idx="196">
                  <c:v>97.12079015405557</c:v>
                </c:pt>
                <c:pt idx="197">
                  <c:v>97.130714816294898</c:v>
                </c:pt>
                <c:pt idx="198">
                  <c:v>97.140632705015477</c:v>
                </c:pt>
                <c:pt idx="199">
                  <c:v>97.150543896235021</c:v>
                </c:pt>
                <c:pt idx="200">
                  <c:v>97.160448462901627</c:v>
                </c:pt>
                <c:pt idx="201">
                  <c:v>97.170346475021887</c:v>
                </c:pt>
                <c:pt idx="202">
                  <c:v>97.180237999783699</c:v>
                </c:pt>
                <c:pt idx="203">
                  <c:v>97.190123101673947</c:v>
                </c:pt>
                <c:pt idx="204">
                  <c:v>97.200001842591234</c:v>
                </c:pt>
                <c:pt idx="205">
                  <c:v>97.20987428195393</c:v>
                </c:pt>
                <c:pt idx="206">
                  <c:v>97.219740476803693</c:v>
                </c:pt>
                <c:pt idx="207">
                  <c:v>97.229600481904669</c:v>
                </c:pt>
                <c:pt idx="208">
                  <c:v>97.239454349838581</c:v>
                </c:pt>
                <c:pt idx="209">
                  <c:v>97.249302131095789</c:v>
                </c:pt>
                <c:pt idx="210">
                  <c:v>97.259143874162618</c:v>
                </c:pt>
                <c:pt idx="211">
                  <c:v>97.268979625604914</c:v>
                </c:pt>
                <c:pt idx="212">
                  <c:v>97.278809430148328</c:v>
                </c:pt>
                <c:pt idx="213">
                  <c:v>97.288633330754976</c:v>
                </c:pt>
                <c:pt idx="214">
                  <c:v>97.29845136869713</c:v>
                </c:pt>
                <c:pt idx="215">
                  <c:v>97.308263583627678</c:v>
                </c:pt>
                <c:pt idx="216">
                  <c:v>97.31807001364777</c:v>
                </c:pt>
                <c:pt idx="217">
                  <c:v>97.327870695371473</c:v>
                </c:pt>
                <c:pt idx="218">
                  <c:v>97.337665663987892</c:v>
                </c:pt>
                <c:pt idx="219">
                  <c:v>97.347454953320607</c:v>
                </c:pt>
              </c:numCache>
            </c:numRef>
          </c:yVal>
          <c:smooth val="1"/>
          <c:extLst>
            <c:ext xmlns:c16="http://schemas.microsoft.com/office/drawing/2014/chart" uri="{C3380CC4-5D6E-409C-BE32-E72D297353CC}">
              <c16:uniqueId val="{00000001-55E9-440A-B8CF-E81E980429B4}"/>
            </c:ext>
          </c:extLst>
        </c:ser>
        <c:ser>
          <c:idx val="2"/>
          <c:order val="2"/>
          <c:tx>
            <c:v>LSFET1</c:v>
          </c:tx>
          <c:spPr>
            <a:ln w="38100" cap="rnd">
              <a:solidFill>
                <a:schemeClr val="accent3"/>
              </a:solidFill>
              <a:round/>
            </a:ln>
            <a:effectLst/>
          </c:spPr>
          <c:marker>
            <c:symbol val="none"/>
          </c:marker>
          <c:xVal>
            <c:numRef>
              <c:f>'LSFET 1'!$A$20:$A$239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'LSFET 1'!$B$20:$B$239</c:f>
              <c:numCache>
                <c:formatCode>0.00</c:formatCode>
                <c:ptCount val="220"/>
                <c:pt idx="0">
                  <c:v>85</c:v>
                </c:pt>
                <c:pt idx="1">
                  <c:v>87.179091906299234</c:v>
                </c:pt>
                <c:pt idx="2">
                  <c:v>88.276497354728193</c:v>
                </c:pt>
                <c:pt idx="3">
                  <c:v>89.043003033460195</c:v>
                </c:pt>
                <c:pt idx="4">
                  <c:v>89.633315113301364</c:v>
                </c:pt>
                <c:pt idx="5">
                  <c:v>90.11153912592448</c:v>
                </c:pt>
                <c:pt idx="6">
                  <c:v>90.511622795976635</c:v>
                </c:pt>
                <c:pt idx="7">
                  <c:v>90.853649235535343</c:v>
                </c:pt>
                <c:pt idx="8">
                  <c:v>91.150593554845855</c:v>
                </c:pt>
                <c:pt idx="9">
                  <c:v>91.411484120682672</c:v>
                </c:pt>
                <c:pt idx="10">
                  <c:v>91.64296939224576</c:v>
                </c:pt>
                <c:pt idx="11">
                  <c:v>91.850142982368368</c:v>
                </c:pt>
                <c:pt idx="12">
                  <c:v>92.037010813078666</c:v>
                </c:pt>
                <c:pt idx="13">
                  <c:v>92.206777417115262</c:v>
                </c:pt>
                <c:pt idx="14">
                  <c:v>92.362035187354721</c:v>
                </c:pt>
                <c:pt idx="15">
                  <c:v>92.504897665811669</c:v>
                </c:pt>
                <c:pt idx="16">
                  <c:v>92.637098010994563</c:v>
                </c:pt>
                <c:pt idx="17">
                  <c:v>92.760064201710563</c:v>
                </c:pt>
                <c:pt idx="18">
                  <c:v>92.874977758186958</c:v>
                </c:pt>
                <c:pt idx="19">
                  <c:v>92.982820258002192</c:v>
                </c:pt>
                <c:pt idx="20">
                  <c:v>93.084410530076354</c:v>
                </c:pt>
                <c:pt idx="21">
                  <c:v>93.180434578748901</c:v>
                </c:pt>
                <c:pt idx="22">
                  <c:v>93.271469759387998</c:v>
                </c:pt>
                <c:pt idx="23">
                  <c:v>93.358004366833484</c:v>
                </c:pt>
                <c:pt idx="24">
                  <c:v>93.440453540929639</c:v>
                </c:pt>
                <c:pt idx="25">
                  <c:v>93.519172202817998</c:v>
                </c:pt>
                <c:pt idx="26">
                  <c:v>93.594465590410564</c:v>
                </c:pt>
                <c:pt idx="27">
                  <c:v>93.666597848610792</c:v>
                </c:pt>
                <c:pt idx="28">
                  <c:v>93.735799040987885</c:v>
                </c:pt>
                <c:pt idx="29">
                  <c:v>93.802270878985055</c:v>
                </c:pt>
                <c:pt idx="30">
                  <c:v>93.866191408246692</c:v>
                </c:pt>
                <c:pt idx="31">
                  <c:v>93.927718846247885</c:v>
                </c:pt>
                <c:pt idx="32">
                  <c:v>93.986994728801022</c:v>
                </c:pt>
                <c:pt idx="33">
                  <c:v>94.044146493426396</c:v>
                </c:pt>
                <c:pt idx="34">
                  <c:v>94.099289603615475</c:v>
                </c:pt>
                <c:pt idx="35">
                  <c:v>94.152529298591361</c:v>
                </c:pt>
                <c:pt idx="36">
                  <c:v>94.203962037405702</c:v>
                </c:pt>
                <c:pt idx="37">
                  <c:v>94.253676693406447</c:v>
                </c:pt>
                <c:pt idx="38">
                  <c:v>94.301755544703894</c:v>
                </c:pt>
                <c:pt idx="39">
                  <c:v>94.348275097800354</c:v>
                </c:pt>
                <c:pt idx="40">
                  <c:v>94.393306774665362</c:v>
                </c:pt>
                <c:pt idx="41">
                  <c:v>94.43691748793745</c:v>
                </c:pt>
                <c:pt idx="42">
                  <c:v>94.479170124374789</c:v>
                </c:pt>
                <c:pt idx="43">
                  <c:v>94.520123952966046</c:v>
                </c:pt>
                <c:pt idx="44">
                  <c:v>94.559834971090382</c:v>
                </c:pt>
                <c:pt idx="45">
                  <c:v>94.598356199655285</c:v>
                </c:pt>
                <c:pt idx="46">
                  <c:v>94.635737936135158</c:v>
                </c:pt>
                <c:pt idx="47">
                  <c:v>94.672027972801203</c:v>
                </c:pt>
                <c:pt idx="48">
                  <c:v>94.707271786101771</c:v>
                </c:pt>
                <c:pt idx="49">
                  <c:v>94.741512702067524</c:v>
                </c:pt>
                <c:pt idx="50">
                  <c:v>94.774792041731828</c:v>
                </c:pt>
                <c:pt idx="51">
                  <c:v>94.807149249835533</c:v>
                </c:pt>
                <c:pt idx="52">
                  <c:v>94.838622009497186</c:v>
                </c:pt>
                <c:pt idx="53">
                  <c:v>94.869246345050186</c:v>
                </c:pt>
                <c:pt idx="54">
                  <c:v>94.899056714856727</c:v>
                </c:pt>
                <c:pt idx="55">
                  <c:v>94.928086095588839</c:v>
                </c:pt>
                <c:pt idx="56">
                  <c:v>94.956366059205564</c:v>
                </c:pt>
                <c:pt idx="57">
                  <c:v>94.983926843642479</c:v>
                </c:pt>
                <c:pt idx="58">
                  <c:v>95.010797418054935</c:v>
                </c:pt>
                <c:pt idx="59">
                  <c:v>95.037005543313938</c:v>
                </c:pt>
                <c:pt idx="60">
                  <c:v>95.062577828336984</c:v>
                </c:pt>
                <c:pt idx="61">
                  <c:v>95.08753978274008</c:v>
                </c:pt>
                <c:pt idx="62">
                  <c:v>95.111915866219263</c:v>
                </c:pt>
                <c:pt idx="63">
                  <c:v>95.135729535004913</c:v>
                </c:pt>
                <c:pt idx="64">
                  <c:v>95.159003285679873</c:v>
                </c:pt>
                <c:pt idx="65">
                  <c:v>95.181758696608028</c:v>
                </c:pt>
                <c:pt idx="66">
                  <c:v>95.204016467184985</c:v>
                </c:pt>
                <c:pt idx="67">
                  <c:v>95.225796455091853</c:v>
                </c:pt>
                <c:pt idx="68">
                  <c:v>95.247117711709222</c:v>
                </c:pt>
                <c:pt idx="69">
                  <c:v>95.267998515827742</c:v>
                </c:pt>
                <c:pt idx="70">
                  <c:v>95.288456405774838</c:v>
                </c:pt>
                <c:pt idx="71">
                  <c:v>95.308508210062755</c:v>
                </c:pt>
                <c:pt idx="72">
                  <c:v>95.328170076651361</c:v>
                </c:pt>
                <c:pt idx="73">
                  <c:v>95.347457500909329</c:v>
                </c:pt>
                <c:pt idx="74">
                  <c:v>95.366385352348331</c:v>
                </c:pt>
                <c:pt idx="75">
                  <c:v>95.384967900198461</c:v>
                </c:pt>
                <c:pt idx="76">
                  <c:v>95.403218837886271</c:v>
                </c:pt>
                <c:pt idx="77">
                  <c:v>95.421151306472041</c:v>
                </c:pt>
                <c:pt idx="78">
                  <c:v>95.438777917098164</c:v>
                </c:pt>
                <c:pt idx="79">
                  <c:v>95.456110772496757</c:v>
                </c:pt>
                <c:pt idx="80">
                  <c:v>95.47316148760089</c:v>
                </c:pt>
                <c:pt idx="81">
                  <c:v>95.489941209301151</c:v>
                </c:pt>
                <c:pt idx="82">
                  <c:v>95.506460635386318</c:v>
                </c:pt>
                <c:pt idx="83">
                  <c:v>95.522730032704828</c:v>
                </c:pt>
                <c:pt idx="84">
                  <c:v>95.538759254581095</c:v>
                </c:pt>
                <c:pt idx="85">
                  <c:v>95.554557757519405</c:v>
                </c:pt>
                <c:pt idx="86">
                  <c:v>95.570134617225989</c:v>
                </c:pt>
                <c:pt idx="87">
                  <c:v>95.585498543978332</c:v>
                </c:pt>
                <c:pt idx="88">
                  <c:v>95.60065789736926</c:v>
                </c:pt>
                <c:pt idx="89">
                  <c:v>95.615620700452325</c:v>
                </c:pt>
                <c:pt idx="90">
                  <c:v>95.630394653313317</c:v>
                </c:pt>
                <c:pt idx="91">
                  <c:v>95.644987146091637</c:v>
                </c:pt>
                <c:pt idx="92">
                  <c:v>95.659405271474611</c:v>
                </c:pt>
                <c:pt idx="93">
                  <c:v>95.673655836686194</c:v>
                </c:pt>
                <c:pt idx="94">
                  <c:v>95.687745374990953</c:v>
                </c:pt>
                <c:pt idx="95">
                  <c:v>95.701680156733119</c:v>
                </c:pt>
                <c:pt idx="96">
                  <c:v>95.715466199929779</c:v>
                </c:pt>
                <c:pt idx="97">
                  <c:v>95.729109280436333</c:v>
                </c:pt>
                <c:pt idx="98">
                  <c:v>95.74261494170166</c:v>
                </c:pt>
                <c:pt idx="99">
                  <c:v>95.755988504129675</c:v>
                </c:pt>
                <c:pt idx="100">
                  <c:v>95.769235074063147</c:v>
                </c:pt>
                <c:pt idx="101">
                  <c:v>95.782359552405353</c:v>
                </c:pt>
                <c:pt idx="102">
                  <c:v>95.795366642893953</c:v>
                </c:pt>
                <c:pt idx="103">
                  <c:v>95.808260860041258</c:v>
                </c:pt>
                <c:pt idx="104">
                  <c:v>95.821046536754579</c:v>
                </c:pt>
                <c:pt idx="105">
                  <c:v>95.833727831649242</c:v>
                </c:pt>
                <c:pt idx="106">
                  <c:v>95.84630873606703</c:v>
                </c:pt>
                <c:pt idx="107">
                  <c:v>95.858793080811665</c:v>
                </c:pt>
                <c:pt idx="108">
                  <c:v>95.87118454261298</c:v>
                </c:pt>
                <c:pt idx="109">
                  <c:v>95.883486650330639</c:v>
                </c:pt>
                <c:pt idx="110">
                  <c:v>95.895702790907819</c:v>
                </c:pt>
                <c:pt idx="111">
                  <c:v>95.907836215085126</c:v>
                </c:pt>
                <c:pt idx="112">
                  <c:v>95.919890042884319</c:v>
                </c:pt>
                <c:pt idx="113">
                  <c:v>95.931867268871116</c:v>
                </c:pt>
                <c:pt idx="114">
                  <c:v>95.943770767205962</c:v>
                </c:pt>
                <c:pt idx="115">
                  <c:v>95.955603296491461</c:v>
                </c:pt>
                <c:pt idx="116">
                  <c:v>95.967367504424502</c:v>
                </c:pt>
                <c:pt idx="117">
                  <c:v>95.979065932260937</c:v>
                </c:pt>
                <c:pt idx="118">
                  <c:v>95.990701019100612</c:v>
                </c:pt>
                <c:pt idx="119">
                  <c:v>96.002275105999672</c:v>
                </c:pt>
                <c:pt idx="120">
                  <c:v>96.013790439917301</c:v>
                </c:pt>
                <c:pt idx="121">
                  <c:v>96.025249177503525</c:v>
                </c:pt>
                <c:pt idx="122">
                  <c:v>96.036653388734493</c:v>
                </c:pt>
                <c:pt idx="123">
                  <c:v>96.048005060401294</c:v>
                </c:pt>
                <c:pt idx="124">
                  <c:v>96.059306099458354</c:v>
                </c:pt>
                <c:pt idx="125">
                  <c:v>96.070558336236928</c:v>
                </c:pt>
                <c:pt idx="126">
                  <c:v>96.081763527529262</c:v>
                </c:pt>
                <c:pt idx="127">
                  <c:v>96.09292335954855</c:v>
                </c:pt>
                <c:pt idx="128">
                  <c:v>96.104039450769619</c:v>
                </c:pt>
                <c:pt idx="129">
                  <c:v>96.115113354655335</c:v>
                </c:pt>
                <c:pt idx="130">
                  <c:v>96.126146562273163</c:v>
                </c:pt>
                <c:pt idx="131">
                  <c:v>96.137140504806482</c:v>
                </c:pt>
                <c:pt idx="132">
                  <c:v>96.148096555964585</c:v>
                </c:pt>
                <c:pt idx="133">
                  <c:v>96.159016034295846</c:v>
                </c:pt>
                <c:pt idx="134">
                  <c:v>96.169900205407643</c:v>
                </c:pt>
                <c:pt idx="135">
                  <c:v>96.180750284096945</c:v>
                </c:pt>
                <c:pt idx="136">
                  <c:v>96.191567436395076</c:v>
                </c:pt>
                <c:pt idx="137">
                  <c:v>96.202352781530223</c:v>
                </c:pt>
                <c:pt idx="138">
                  <c:v>96.213107393810887</c:v>
                </c:pt>
                <c:pt idx="139">
                  <c:v>96.223832304433515</c:v>
                </c:pt>
                <c:pt idx="140">
                  <c:v>96.234528503217362</c:v>
                </c:pt>
                <c:pt idx="141">
                  <c:v>96.245196940269523</c:v>
                </c:pt>
                <c:pt idx="142">
                  <c:v>96.255838527582924</c:v>
                </c:pt>
                <c:pt idx="143">
                  <c:v>96.266454140569991</c:v>
                </c:pt>
                <c:pt idx="144">
                  <c:v>96.277044619534578</c:v>
                </c:pt>
                <c:pt idx="145">
                  <c:v>96.287610771084616</c:v>
                </c:pt>
                <c:pt idx="146">
                  <c:v>96.298153369487963</c:v>
                </c:pt>
                <c:pt idx="147">
                  <c:v>96.308673157973615</c:v>
                </c:pt>
                <c:pt idx="148">
                  <c:v>96.31917084998058</c:v>
                </c:pt>
                <c:pt idx="149">
                  <c:v>96.329647130356406</c:v>
                </c:pt>
                <c:pt idx="150">
                  <c:v>96.340102656507611</c:v>
                </c:pt>
                <c:pt idx="151">
                  <c:v>96.350538059503634</c:v>
                </c:pt>
                <c:pt idx="152">
                  <c:v>96.360953945136501</c:v>
                </c:pt>
                <c:pt idx="153">
                  <c:v>96.37135089493772</c:v>
                </c:pt>
                <c:pt idx="154">
                  <c:v>96.381729467154372</c:v>
                </c:pt>
                <c:pt idx="155">
                  <c:v>96.392090197685761</c:v>
                </c:pt>
                <c:pt idx="156">
                  <c:v>96.402433600982548</c:v>
                </c:pt>
                <c:pt idx="157">
                  <c:v>96.412760170909507</c:v>
                </c:pt>
                <c:pt idx="158">
                  <c:v>96.423070381573709</c:v>
                </c:pt>
                <c:pt idx="159">
                  <c:v>96.43336468811934</c:v>
                </c:pt>
                <c:pt idx="160">
                  <c:v>96.443643527490437</c:v>
                </c:pt>
                <c:pt idx="161">
                  <c:v>96.453907319163051</c:v>
                </c:pt>
                <c:pt idx="162">
                  <c:v>96.464156465847879</c:v>
                </c:pt>
                <c:pt idx="163">
                  <c:v>96.47439135416468</c:v>
                </c:pt>
                <c:pt idx="164">
                  <c:v>96.484612355289443</c:v>
                </c:pt>
                <c:pt idx="165">
                  <c:v>96.494819825575604</c:v>
                </c:pt>
                <c:pt idx="166">
                  <c:v>96.505014107150231</c:v>
                </c:pt>
                <c:pt idx="167">
                  <c:v>96.515195528486259</c:v>
                </c:pt>
                <c:pt idx="168">
                  <c:v>96.525364404951588</c:v>
                </c:pt>
                <c:pt idx="169">
                  <c:v>96.535521039336246</c:v>
                </c:pt>
                <c:pt idx="170">
                  <c:v>96.545665722358208</c:v>
                </c:pt>
                <c:pt idx="171">
                  <c:v>96.55579873314889</c:v>
                </c:pt>
                <c:pt idx="172">
                  <c:v>96.565920339719185</c:v>
                </c:pt>
                <c:pt idx="173">
                  <c:v>96.576030799406652</c:v>
                </c:pt>
                <c:pt idx="174">
                  <c:v>96.586130359304718</c:v>
                </c:pt>
                <c:pt idx="175">
                  <c:v>96.596219256674715</c:v>
                </c:pt>
                <c:pt idx="176">
                  <c:v>96.606297719341228</c:v>
                </c:pt>
                <c:pt idx="177">
                  <c:v>96.616365966071527</c:v>
                </c:pt>
                <c:pt idx="178">
                  <c:v>96.626424206939873</c:v>
                </c:pt>
                <c:pt idx="179">
                  <c:v>96.63647264367701</c:v>
                </c:pt>
                <c:pt idx="180">
                  <c:v>96.646511470005677</c:v>
                </c:pt>
                <c:pt idx="181">
                  <c:v>96.656540871962605</c:v>
                </c:pt>
                <c:pt idx="182">
                  <c:v>96.666561028207582</c:v>
                </c:pt>
                <c:pt idx="183">
                  <c:v>96.676572110319995</c:v>
                </c:pt>
                <c:pt idx="184">
                  <c:v>96.686574283083587</c:v>
                </c:pt>
                <c:pt idx="185">
                  <c:v>96.696567704759659</c:v>
                </c:pt>
                <c:pt idx="186">
                  <c:v>96.706552527349274</c:v>
                </c:pt>
                <c:pt idx="187">
                  <c:v>96.716528896844963</c:v>
                </c:pt>
                <c:pt idx="188">
                  <c:v>96.726496953472292</c:v>
                </c:pt>
                <c:pt idx="189">
                  <c:v>96.7364568319217</c:v>
                </c:pt>
                <c:pt idx="190">
                  <c:v>96.74640866157101</c:v>
                </c:pt>
                <c:pt idx="191">
                  <c:v>96.756352566698993</c:v>
                </c:pt>
                <c:pt idx="192">
                  <c:v>96.766288666690372</c:v>
                </c:pt>
                <c:pt idx="193">
                  <c:v>96.776217076232498</c:v>
                </c:pt>
                <c:pt idx="194">
                  <c:v>96.786137905504248</c:v>
                </c:pt>
                <c:pt idx="195">
                  <c:v>96.796051260357146</c:v>
                </c:pt>
                <c:pt idx="196">
                  <c:v>96.805957242489399</c:v>
                </c:pt>
                <c:pt idx="197">
                  <c:v>96.815855949612768</c:v>
                </c:pt>
                <c:pt idx="198">
                  <c:v>96.825747475612815</c:v>
                </c:pt>
                <c:pt idx="199">
                  <c:v>96.835631910702688</c:v>
                </c:pt>
                <c:pt idx="200">
                  <c:v>96.845509341570676</c:v>
                </c:pt>
                <c:pt idx="201">
                  <c:v>96.85537985152196</c:v>
                </c:pt>
                <c:pt idx="202">
                  <c:v>96.865243520614456</c:v>
                </c:pt>
                <c:pt idx="203">
                  <c:v>96.875100425789398</c:v>
                </c:pt>
                <c:pt idx="204">
                  <c:v>96.884950640996536</c:v>
                </c:pt>
                <c:pt idx="205">
                  <c:v>96.894794237314358</c:v>
                </c:pt>
                <c:pt idx="206">
                  <c:v>96.904631283065498</c:v>
                </c:pt>
                <c:pt idx="207">
                  <c:v>96.914461843927398</c:v>
                </c:pt>
                <c:pt idx="208">
                  <c:v>96.924285983038658</c:v>
                </c:pt>
                <c:pt idx="209">
                  <c:v>96.934103761100999</c:v>
                </c:pt>
                <c:pt idx="210">
                  <c:v>96.94391523647721</c:v>
                </c:pt>
                <c:pt idx="211">
                  <c:v>96.953720465285045</c:v>
                </c:pt>
                <c:pt idx="212">
                  <c:v>96.963519501487497</c:v>
                </c:pt>
                <c:pt idx="213">
                  <c:v>96.973312396979338</c:v>
                </c:pt>
                <c:pt idx="214">
                  <c:v>96.983099201670143</c:v>
                </c:pt>
                <c:pt idx="215">
                  <c:v>96.992879963564107</c:v>
                </c:pt>
                <c:pt idx="216">
                  <c:v>97.002654728836518</c:v>
                </c:pt>
                <c:pt idx="217">
                  <c:v>97.01242354190731</c:v>
                </c:pt>
                <c:pt idx="218">
                  <c:v>97.022186445511423</c:v>
                </c:pt>
                <c:pt idx="219">
                  <c:v>97.031943480766614</c:v>
                </c:pt>
              </c:numCache>
            </c:numRef>
          </c:yVal>
          <c:smooth val="1"/>
          <c:extLst>
            <c:ext xmlns:c16="http://schemas.microsoft.com/office/drawing/2014/chart" uri="{C3380CC4-5D6E-409C-BE32-E72D297353CC}">
              <c16:uniqueId val="{00000002-55E9-440A-B8CF-E81E980429B4}"/>
            </c:ext>
          </c:extLst>
        </c:ser>
        <c:ser>
          <c:idx val="3"/>
          <c:order val="3"/>
          <c:tx>
            <c:v>LSFET2</c:v>
          </c:tx>
          <c:spPr>
            <a:ln w="38100" cap="rnd">
              <a:solidFill>
                <a:schemeClr val="accent4"/>
              </a:solidFill>
              <a:round/>
            </a:ln>
            <a:effectLst/>
          </c:spPr>
          <c:marker>
            <c:symbol val="none"/>
          </c:marker>
          <c:xVal>
            <c:numRef>
              <c:f>'LSFET 2'!$A$20:$A$239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'LSFET 2'!$B$20:$B$239</c:f>
              <c:numCache>
                <c:formatCode>0.00</c:formatCode>
                <c:ptCount val="220"/>
                <c:pt idx="0">
                  <c:v>85</c:v>
                </c:pt>
                <c:pt idx="1">
                  <c:v>89.203172721406602</c:v>
                </c:pt>
                <c:pt idx="2">
                  <c:v>90.40596395408366</c:v>
                </c:pt>
                <c:pt idx="3">
                  <c:v>91.211524443269724</c:v>
                </c:pt>
                <c:pt idx="4">
                  <c:v>91.819944339828538</c:v>
                </c:pt>
                <c:pt idx="5">
                  <c:v>92.310845318382064</c:v>
                </c:pt>
                <c:pt idx="6">
                  <c:v>92.721763121804656</c:v>
                </c:pt>
                <c:pt idx="7">
                  <c:v>93.073258467854728</c:v>
                </c:pt>
                <c:pt idx="8">
                  <c:v>93.378307620976358</c:v>
                </c:pt>
                <c:pt idx="9">
                  <c:v>93.646011216380771</c:v>
                </c:pt>
                <c:pt idx="10">
                  <c:v>93.883184183079905</c:v>
                </c:pt>
                <c:pt idx="11">
                  <c:v>94.095122131256275</c:v>
                </c:pt>
                <c:pt idx="12">
                  <c:v>94.286025316390891</c:v>
                </c:pt>
                <c:pt idx="13">
                  <c:v>94.459265146713761</c:v>
                </c:pt>
                <c:pt idx="14">
                  <c:v>94.617568496459711</c:v>
                </c:pt>
                <c:pt idx="15">
                  <c:v>94.763153204242229</c:v>
                </c:pt>
                <c:pt idx="16">
                  <c:v>94.897831342964352</c:v>
                </c:pt>
                <c:pt idx="17">
                  <c:v>95.02308959388553</c:v>
                </c:pt>
                <c:pt idx="18">
                  <c:v>95.140152591724615</c:v>
                </c:pt>
                <c:pt idx="19">
                  <c:v>95.250033248348089</c:v>
                </c:pt>
                <c:pt idx="20">
                  <c:v>95.353572948447294</c:v>
                </c:pt>
                <c:pt idx="21">
                  <c:v>95.451473780897146</c:v>
                </c:pt>
                <c:pt idx="22">
                  <c:v>95.544324460371996</c:v>
                </c:pt>
                <c:pt idx="23">
                  <c:v>95.632621223262845</c:v>
                </c:pt>
                <c:pt idx="24">
                  <c:v>95.716784704623265</c:v>
                </c:pt>
                <c:pt idx="25">
                  <c:v>95.79717359132249</c:v>
                </c:pt>
                <c:pt idx="26">
                  <c:v>95.874095683007113</c:v>
                </c:pt>
                <c:pt idx="27">
                  <c:v>95.947816864708031</c:v>
                </c:pt>
                <c:pt idx="28">
                  <c:v>96.0185683943686</c:v>
                </c:pt>
                <c:pt idx="29">
                  <c:v>96.086552828941592</c:v>
                </c:pt>
                <c:pt idx="30">
                  <c:v>96.151948849349623</c:v>
                </c:pt>
                <c:pt idx="31">
                  <c:v>96.214915194009535</c:v>
                </c:pt>
                <c:pt idx="32">
                  <c:v>96.275593870091782</c:v>
                </c:pt>
                <c:pt idx="33">
                  <c:v>96.334112779143496</c:v>
                </c:pt>
                <c:pt idx="34">
                  <c:v>96.390587867521702</c:v>
                </c:pt>
                <c:pt idx="35">
                  <c:v>96.445124890986492</c:v>
                </c:pt>
                <c:pt idx="36">
                  <c:v>96.497820865784234</c:v>
                </c:pt>
                <c:pt idx="37">
                  <c:v>96.548765264804786</c:v>
                </c:pt>
                <c:pt idx="38">
                  <c:v>96.598041006287943</c:v>
                </c:pt>
                <c:pt idx="39">
                  <c:v>96.645725273567876</c:v>
                </c:pt>
                <c:pt idx="40">
                  <c:v>96.691890197073889</c:v>
                </c:pt>
                <c:pt idx="41">
                  <c:v>96.7366034239176</c:v>
                </c:pt>
                <c:pt idx="42">
                  <c:v>96.779928595629528</c:v>
                </c:pt>
                <c:pt idx="43">
                  <c:v>96.821925750743162</c:v>
                </c:pt>
                <c:pt idx="44">
                  <c:v>96.862651665794544</c:v>
                </c:pt>
                <c:pt idx="45">
                  <c:v>96.902160145765791</c:v>
                </c:pt>
                <c:pt idx="46">
                  <c:v>96.94050227294241</c:v>
                </c:pt>
                <c:pt idx="47">
                  <c:v>96.977726621484436</c:v>
                </c:pt>
                <c:pt idx="48">
                  <c:v>97.013879443655838</c:v>
                </c:pt>
                <c:pt idx="49">
                  <c:v>97.049004832557301</c:v>
                </c:pt>
                <c:pt idx="50">
                  <c:v>97.083144865314068</c:v>
                </c:pt>
                <c:pt idx="51">
                  <c:v>97.116339729945878</c:v>
                </c:pt>
                <c:pt idx="52">
                  <c:v>97.148627838556294</c:v>
                </c:pt>
                <c:pt idx="53">
                  <c:v>97.180045929000826</c:v>
                </c:pt>
                <c:pt idx="54">
                  <c:v>97.21062915680298</c:v>
                </c:pt>
                <c:pt idx="55">
                  <c:v>97.240411178771708</c:v>
                </c:pt>
                <c:pt idx="56">
                  <c:v>97.269424229515508</c:v>
                </c:pt>
                <c:pt idx="57">
                  <c:v>97.297699191838774</c:v>
                </c:pt>
                <c:pt idx="58">
                  <c:v>97.325265661835402</c:v>
                </c:pt>
                <c:pt idx="59">
                  <c:v>97.352152009354597</c:v>
                </c:pt>
                <c:pt idx="60">
                  <c:v>97.378385434400982</c:v>
                </c:pt>
                <c:pt idx="61">
                  <c:v>97.40399201993732</c:v>
                </c:pt>
                <c:pt idx="62">
                  <c:v>97.428996781482937</c:v>
                </c:pt>
                <c:pt idx="63">
                  <c:v>97.453423713838319</c:v>
                </c:pt>
                <c:pt idx="64">
                  <c:v>97.477295835215401</c:v>
                </c:pt>
                <c:pt idx="65">
                  <c:v>97.50063522901138</c:v>
                </c:pt>
                <c:pt idx="66">
                  <c:v>97.52346308342922</c:v>
                </c:pt>
                <c:pt idx="67">
                  <c:v>97.54579972911975</c:v>
                </c:pt>
                <c:pt idx="68">
                  <c:v>97.567664674996649</c:v>
                </c:pt>
                <c:pt idx="69">
                  <c:v>97.589076642356176</c:v>
                </c:pt>
                <c:pt idx="70">
                  <c:v>97.610053597417547</c:v>
                </c:pt>
                <c:pt idx="71">
                  <c:v>97.630612782385825</c:v>
                </c:pt>
                <c:pt idx="72">
                  <c:v>97.650770745128625</c:v>
                </c:pt>
                <c:pt idx="73">
                  <c:v>97.670543367547609</c:v>
                </c:pt>
                <c:pt idx="74">
                  <c:v>97.689945892718498</c:v>
                </c:pt>
                <c:pt idx="75">
                  <c:v>97.708992950865806</c:v>
                </c:pt>
                <c:pt idx="76">
                  <c:v>97.727698584233195</c:v>
                </c:pt>
                <c:pt idx="77">
                  <c:v>97.746076270905093</c:v>
                </c:pt>
                <c:pt idx="78">
                  <c:v>97.764138947630798</c:v>
                </c:pt>
                <c:pt idx="79">
                  <c:v>97.781899031698899</c:v>
                </c:pt>
                <c:pt idx="80">
                  <c:v>97.799368441905969</c:v>
                </c:pt>
                <c:pt idx="81">
                  <c:v>97.816558618661276</c:v>
                </c:pt>
                <c:pt idx="82">
                  <c:v>97.833480543265978</c:v>
                </c:pt>
                <c:pt idx="83">
                  <c:v>97.850144756403495</c:v>
                </c:pt>
                <c:pt idx="84">
                  <c:v>97.866561375875264</c:v>
                </c:pt>
                <c:pt idx="85">
                  <c:v>97.882740113614716</c:v>
                </c:pt>
                <c:pt idx="86">
                  <c:v>97.898690292009832</c:v>
                </c:pt>
                <c:pt idx="87">
                  <c:v>97.914420859564018</c:v>
                </c:pt>
                <c:pt idx="88">
                  <c:v>97.929940405922622</c:v>
                </c:pt>
                <c:pt idx="89">
                  <c:v>97.945257176291875</c:v>
                </c:pt>
                <c:pt idx="90">
                  <c:v>97.960379085275378</c:v>
                </c:pt>
                <c:pt idx="91">
                  <c:v>97.975313730152081</c:v>
                </c:pt>
                <c:pt idx="92">
                  <c:v>97.990068403618878</c:v>
                </c:pt>
                <c:pt idx="93">
                  <c:v>98.004650106019625</c:v>
                </c:pt>
                <c:pt idx="94">
                  <c:v>98.019065557081731</c:v>
                </c:pt>
                <c:pt idx="95">
                  <c:v>98.033321207180137</c:v>
                </c:pt>
                <c:pt idx="96">
                  <c:v>98.04742324814822</c:v>
                </c:pt>
                <c:pt idx="97">
                  <c:v>98.061377623653783</c:v>
                </c:pt>
                <c:pt idx="98">
                  <c:v>98.075190039157789</c:v>
                </c:pt>
                <c:pt idx="99">
                  <c:v>98.088865971472813</c:v>
                </c:pt>
                <c:pt idx="100">
                  <c:v>98.102410677937371</c:v>
                </c:pt>
                <c:pt idx="101">
                  <c:v>98.115829205221573</c:v>
                </c:pt>
                <c:pt idx="102">
                  <c:v>98.129126397779032</c:v>
                </c:pt>
                <c:pt idx="103">
                  <c:v>98.142306905959316</c:v>
                </c:pt>
                <c:pt idx="104">
                  <c:v>98.155375193794555</c:v>
                </c:pt>
                <c:pt idx="105">
                  <c:v>98.168335546473386</c:v>
                </c:pt>
                <c:pt idx="106">
                  <c:v>98.181192077514794</c:v>
                </c:pt>
                <c:pt idx="107">
                  <c:v>98.193948735653905</c:v>
                </c:pt>
                <c:pt idx="108">
                  <c:v>98.206609311451416</c:v>
                </c:pt>
                <c:pt idx="109">
                  <c:v>98.219177443637662</c:v>
                </c:pt>
                <c:pt idx="110">
                  <c:v>98.231656625202007</c:v>
                </c:pt>
                <c:pt idx="111">
                  <c:v>98.244050209237912</c:v>
                </c:pt>
                <c:pt idx="112">
                  <c:v>98.256361414553339</c:v>
                </c:pt>
                <c:pt idx="113">
                  <c:v>98.268593331055982</c:v>
                </c:pt>
                <c:pt idx="114">
                  <c:v>98.280748924922491</c:v>
                </c:pt>
                <c:pt idx="115">
                  <c:v>98.292831043560156</c:v>
                </c:pt>
                <c:pt idx="116">
                  <c:v>98.304842420369525</c:v>
                </c:pt>
                <c:pt idx="117">
                  <c:v>98.316785679315899</c:v>
                </c:pt>
                <c:pt idx="118">
                  <c:v>98.328663339317472</c:v>
                </c:pt>
                <c:pt idx="119">
                  <c:v>98.340477818457344</c:v>
                </c:pt>
                <c:pt idx="120">
                  <c:v>98.352231438026493</c:v>
                </c:pt>
                <c:pt idx="121">
                  <c:v>98.363926426404703</c:v>
                </c:pt>
                <c:pt idx="122">
                  <c:v>98.375564922785586</c:v>
                </c:pt>
                <c:pt idx="123">
                  <c:v>98.387148980752343</c:v>
                </c:pt>
                <c:pt idx="124">
                  <c:v>98.398680571709988</c:v>
                </c:pt>
                <c:pt idx="125">
                  <c:v>98.410161588179903</c:v>
                </c:pt>
                <c:pt idx="126">
                  <c:v>98.421593846962196</c:v>
                </c:pt>
                <c:pt idx="127">
                  <c:v>98.432979092171308</c:v>
                </c:pt>
                <c:pt idx="128">
                  <c:v>98.444318998149754</c:v>
                </c:pt>
                <c:pt idx="129">
                  <c:v>98.455615172265041</c:v>
                </c:pt>
                <c:pt idx="130">
                  <c:v>98.46686915759436</c:v>
                </c:pt>
                <c:pt idx="131">
                  <c:v>98.478082435501662</c:v>
                </c:pt>
                <c:pt idx="132">
                  <c:v>98.489256428111304</c:v>
                </c:pt>
                <c:pt idx="133">
                  <c:v>98.500392500682565</c:v>
                </c:pt>
                <c:pt idx="134">
                  <c:v>98.511491963888801</c:v>
                </c:pt>
                <c:pt idx="135">
                  <c:v>98.522556076005358</c:v>
                </c:pt>
                <c:pt idx="136">
                  <c:v>98.533586045009571</c:v>
                </c:pt>
                <c:pt idx="137">
                  <c:v>98.544583030596726</c:v>
                </c:pt>
                <c:pt idx="138">
                  <c:v>98.555548146115001</c:v>
                </c:pt>
                <c:pt idx="139">
                  <c:v>98.566482460422947</c:v>
                </c:pt>
                <c:pt idx="140">
                  <c:v>98.57738699967237</c:v>
                </c:pt>
                <c:pt idx="141">
                  <c:v>98.588262749019862</c:v>
                </c:pt>
                <c:pt idx="142">
                  <c:v>98.599110654269609</c:v>
                </c:pt>
                <c:pt idx="143">
                  <c:v>98.609931623450251</c:v>
                </c:pt>
                <c:pt idx="144">
                  <c:v>98.620726528328717</c:v>
                </c:pt>
                <c:pt idx="145">
                  <c:v>98.631496205863215</c:v>
                </c:pt>
                <c:pt idx="146">
                  <c:v>98.642241459597955</c:v>
                </c:pt>
                <c:pt idx="147">
                  <c:v>98.652963061002055</c:v>
                </c:pt>
                <c:pt idx="148">
                  <c:v>98.663661750754713</c:v>
                </c:pt>
                <c:pt idx="149">
                  <c:v>98.674338239978781</c:v>
                </c:pt>
                <c:pt idx="150">
                  <c:v>98.684993211425066</c:v>
                </c:pt>
                <c:pt idx="151">
                  <c:v>98.695627320608935</c:v>
                </c:pt>
                <c:pt idx="152">
                  <c:v>98.706241196901544</c:v>
                </c:pt>
                <c:pt idx="153">
                  <c:v>98.716835444577157</c:v>
                </c:pt>
                <c:pt idx="154">
                  <c:v>98.727410643818658</c:v>
                </c:pt>
                <c:pt idx="155">
                  <c:v>98.737967351682585</c:v>
                </c:pt>
                <c:pt idx="156">
                  <c:v>98.748506103025633</c:v>
                </c:pt>
                <c:pt idx="157">
                  <c:v>98.759027411393873</c:v>
                </c:pt>
                <c:pt idx="158">
                  <c:v>98.769531769876409</c:v>
                </c:pt>
                <c:pt idx="159">
                  <c:v>98.78001965192486</c:v>
                </c:pt>
                <c:pt idx="160">
                  <c:v>98.790491512139923</c:v>
                </c:pt>
                <c:pt idx="161">
                  <c:v>98.800947787026402</c:v>
                </c:pt>
                <c:pt idx="162">
                  <c:v>98.811388895718039</c:v>
                </c:pt>
                <c:pt idx="163">
                  <c:v>98.821815240673274</c:v>
                </c:pt>
                <c:pt idx="164">
                  <c:v>98.832227208343056</c:v>
                </c:pt>
                <c:pt idx="165">
                  <c:v>98.84262516981201</c:v>
                </c:pt>
                <c:pt idx="166">
                  <c:v>98.853009481413793</c:v>
                </c:pt>
                <c:pt idx="167">
                  <c:v>98.863380485321898</c:v>
                </c:pt>
                <c:pt idx="168">
                  <c:v>98.873738510116638</c:v>
                </c:pt>
                <c:pt idx="169">
                  <c:v>98.88408387132958</c:v>
                </c:pt>
                <c:pt idx="170">
                  <c:v>98.894416871966044</c:v>
                </c:pt>
                <c:pt idx="171">
                  <c:v>98.904737803006697</c:v>
                </c:pt>
                <c:pt idx="172">
                  <c:v>98.915046943889052</c:v>
                </c:pt>
                <c:pt idx="173">
                  <c:v>98.92534456296967</c:v>
                </c:pt>
                <c:pt idx="174">
                  <c:v>98.93563091796787</c:v>
                </c:pt>
                <c:pt idx="175">
                  <c:v>98.945906256391609</c:v>
                </c:pt>
                <c:pt idx="176">
                  <c:v>98.956170815946351</c:v>
                </c:pt>
                <c:pt idx="177">
                  <c:v>98.966424824927486</c:v>
                </c:pt>
                <c:pt idx="178">
                  <c:v>98.976668502597136</c:v>
                </c:pt>
                <c:pt idx="179">
                  <c:v>98.986902059545713</c:v>
                </c:pt>
                <c:pt idx="180">
                  <c:v>98.997125698039184</c:v>
                </c:pt>
                <c:pt idx="181">
                  <c:v>99.007339612352226</c:v>
                </c:pt>
                <c:pt idx="182">
                  <c:v>99.017543989088182</c:v>
                </c:pt>
                <c:pt idx="183">
                  <c:v>99.027739007486133</c:v>
                </c:pt>
                <c:pt idx="184">
                  <c:v>99.037924839715672</c:v>
                </c:pt>
                <c:pt idx="185">
                  <c:v>99.048101651159868</c:v>
                </c:pt>
                <c:pt idx="186">
                  <c:v>99.058269600686955</c:v>
                </c:pt>
                <c:pt idx="187">
                  <c:v>99.068428840911025</c:v>
                </c:pt>
                <c:pt idx="188">
                  <c:v>99.07857951844241</c:v>
                </c:pt>
                <c:pt idx="189">
                  <c:v>99.088721774127919</c:v>
                </c:pt>
                <c:pt idx="190">
                  <c:v>99.098855743281504</c:v>
                </c:pt>
                <c:pt idx="191">
                  <c:v>99.108981555905743</c:v>
                </c:pt>
                <c:pt idx="192">
                  <c:v>99.119099336904327</c:v>
                </c:pt>
                <c:pt idx="193">
                  <c:v>99.129209206286134</c:v>
                </c:pt>
                <c:pt idx="194">
                  <c:v>99.139311279361124</c:v>
                </c:pt>
                <c:pt idx="195">
                  <c:v>99.149405666928317</c:v>
                </c:pt>
                <c:pt idx="196">
                  <c:v>99.159492475456332</c:v>
                </c:pt>
                <c:pt idx="197">
                  <c:v>99.169571807256631</c:v>
                </c:pt>
                <c:pt idx="198">
                  <c:v>99.17964376064991</c:v>
                </c:pt>
                <c:pt idx="199">
                  <c:v>99.189708430125648</c:v>
                </c:pt>
                <c:pt idx="200">
                  <c:v>99.199765906495529</c:v>
                </c:pt>
                <c:pt idx="201">
                  <c:v>99.209816277040446</c:v>
                </c:pt>
                <c:pt idx="202">
                  <c:v>99.21985962565185</c:v>
                </c:pt>
                <c:pt idx="203">
                  <c:v>99.229896032967289</c:v>
                </c:pt>
                <c:pt idx="204">
                  <c:v>99.239925576500596</c:v>
                </c:pt>
                <c:pt idx="205">
                  <c:v>99.249948330766827</c:v>
                </c:pt>
                <c:pt idx="206">
                  <c:v>99.259964367402191</c:v>
                </c:pt>
                <c:pt idx="207">
                  <c:v>99.269973755279239</c:v>
                </c:pt>
                <c:pt idx="208">
                  <c:v>99.279976560617357</c:v>
                </c:pt>
                <c:pt idx="209">
                  <c:v>99.289972847088904</c:v>
                </c:pt>
                <c:pt idx="210">
                  <c:v>99.299962675921051</c:v>
                </c:pt>
                <c:pt idx="211">
                  <c:v>99.309946105993603</c:v>
                </c:pt>
                <c:pt idx="212">
                  <c:v>99.319923193932837</c:v>
                </c:pt>
                <c:pt idx="213">
                  <c:v>99.329893994201598</c:v>
                </c:pt>
                <c:pt idx="214">
                  <c:v>99.339858559185856</c:v>
                </c:pt>
                <c:pt idx="215">
                  <c:v>99.349816939277716</c:v>
                </c:pt>
                <c:pt idx="216">
                  <c:v>99.359769182955105</c:v>
                </c:pt>
                <c:pt idx="217">
                  <c:v>99.369715336858391</c:v>
                </c:pt>
                <c:pt idx="218">
                  <c:v>99.379655445863733</c:v>
                </c:pt>
                <c:pt idx="219">
                  <c:v>99.389589553153684</c:v>
                </c:pt>
              </c:numCache>
            </c:numRef>
          </c:yVal>
          <c:smooth val="1"/>
          <c:extLst>
            <c:ext xmlns:c16="http://schemas.microsoft.com/office/drawing/2014/chart" uri="{C3380CC4-5D6E-409C-BE32-E72D297353CC}">
              <c16:uniqueId val="{00000003-55E9-440A-B8CF-E81E980429B4}"/>
            </c:ext>
          </c:extLst>
        </c:ser>
        <c:ser>
          <c:idx val="4"/>
          <c:order val="4"/>
          <c:tx>
            <c:v>Average</c:v>
          </c:tx>
          <c:spPr>
            <a:ln w="38100" cap="rnd">
              <a:solidFill>
                <a:schemeClr val="accent6">
                  <a:lumMod val="50000"/>
                </a:schemeClr>
              </a:solidFill>
              <a:round/>
            </a:ln>
            <a:effectLst/>
          </c:spPr>
          <c:marker>
            <c:symbol val="none"/>
          </c:marker>
          <c:xVal>
            <c:numRef>
              <c:f>Average!$A$2:$A$221</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Average!$B$2:$B$221</c:f>
              <c:numCache>
                <c:formatCode>0.00</c:formatCode>
                <c:ptCount val="220"/>
                <c:pt idx="0">
                  <c:v>85</c:v>
                </c:pt>
                <c:pt idx="1">
                  <c:v>87.731592381866278</c:v>
                </c:pt>
                <c:pt idx="2">
                  <c:v>88.827492674278716</c:v>
                </c:pt>
                <c:pt idx="3">
                  <c:v>89.601956351760521</c:v>
                </c:pt>
                <c:pt idx="4">
                  <c:v>90.202354637106566</c:v>
                </c:pt>
                <c:pt idx="5">
                  <c:v>90.691448117475346</c:v>
                </c:pt>
                <c:pt idx="6">
                  <c:v>91.10211890901877</c:v>
                </c:pt>
                <c:pt idx="7">
                  <c:v>91.453885726553764</c:v>
                </c:pt>
                <c:pt idx="8">
                  <c:v>91.759553085123741</c:v>
                </c:pt>
                <c:pt idx="9">
                  <c:v>92.028180288164123</c:v>
                </c:pt>
                <c:pt idx="10">
                  <c:v>92.266521493113103</c:v>
                </c:pt>
                <c:pt idx="11">
                  <c:v>92.47978867289622</c:v>
                </c:pt>
                <c:pt idx="12">
                  <c:v>92.672094651757448</c:v>
                </c:pt>
                <c:pt idx="13">
                  <c:v>92.846733310689217</c:v>
                </c:pt>
                <c:pt idx="14">
                  <c:v>93.006369862708851</c:v>
                </c:pt>
                <c:pt idx="15">
                  <c:v>93.153177226726967</c:v>
                </c:pt>
                <c:pt idx="16">
                  <c:v>93.288937617254632</c:v>
                </c:pt>
                <c:pt idx="17">
                  <c:v>93.415120278444988</c:v>
                </c:pt>
                <c:pt idx="18">
                  <c:v>93.532942074403962</c:v>
                </c:pt>
                <c:pt idx="19">
                  <c:v>93.643415328338321</c:v>
                </c:pt>
                <c:pt idx="20">
                  <c:v>93.747385939907701</c:v>
                </c:pt>
                <c:pt idx="21">
                  <c:v>93.845563957653496</c:v>
                </c:pt>
                <c:pt idx="22">
                  <c:v>93.938548220407796</c:v>
                </c:pt>
                <c:pt idx="23">
                  <c:v>94.02684629251398</c:v>
                </c:pt>
                <c:pt idx="24">
                  <c:v>94.110890638773157</c:v>
                </c:pt>
                <c:pt idx="25">
                  <c:v>94.191051779228985</c:v>
                </c:pt>
                <c:pt idx="26">
                  <c:v>94.267649008603954</c:v>
                </c:pt>
                <c:pt idx="27">
                  <c:v>94.340959145950066</c:v>
                </c:pt>
                <c:pt idx="28">
                  <c:v>94.411223687264737</c:v>
                </c:pt>
                <c:pt idx="29">
                  <c:v>94.478654660827686</c:v>
                </c:pt>
                <c:pt idx="30">
                  <c:v>94.543439427134302</c:v>
                </c:pt>
                <c:pt idx="31">
                  <c:v>94.605744619116422</c:v>
                </c:pt>
                <c:pt idx="32">
                  <c:v>94.665719381304314</c:v>
                </c:pt>
                <c:pt idx="33">
                  <c:v>94.72349803676812</c:v>
                </c:pt>
                <c:pt idx="34">
                  <c:v>94.779202286603436</c:v>
                </c:pt>
                <c:pt idx="35">
                  <c:v>94.832943027239267</c:v>
                </c:pt>
                <c:pt idx="36">
                  <c:v>94.884821855046539</c:v>
                </c:pt>
                <c:pt idx="37">
                  <c:v>94.934932314893857</c:v>
                </c:pt>
                <c:pt idx="38">
                  <c:v>94.98336093886374</c:v>
                </c:pt>
                <c:pt idx="39">
                  <c:v>95.030188112853153</c:v>
                </c:pt>
                <c:pt idx="40">
                  <c:v>95.075488801865902</c:v>
                </c:pt>
                <c:pt idx="41">
                  <c:v>95.119333159170111</c:v>
                </c:pt>
                <c:pt idx="42">
                  <c:v>95.161787039898101</c:v>
                </c:pt>
                <c:pt idx="43">
                  <c:v>95.202912435917824</c:v>
                </c:pt>
                <c:pt idx="44">
                  <c:v>95.24276784574576</c:v>
                </c:pt>
                <c:pt idx="45">
                  <c:v>95.281408590774404</c:v>
                </c:pt>
                <c:pt idx="46">
                  <c:v>95.318887087047045</c:v>
                </c:pt>
                <c:pt idx="47">
                  <c:v>95.355253080147861</c:v>
                </c:pt>
                <c:pt idx="48">
                  <c:v>95.390553849413493</c:v>
                </c:pt>
                <c:pt idx="49">
                  <c:v>95.424834386559496</c:v>
                </c:pt>
                <c:pt idx="50">
                  <c:v>95.458137552905683</c:v>
                </c:pt>
                <c:pt idx="51">
                  <c:v>95.490504218640908</c:v>
                </c:pt>
                <c:pt idx="52">
                  <c:v>95.521973386957512</c:v>
                </c:pt>
                <c:pt idx="53">
                  <c:v>95.552582305389677</c:v>
                </c:pt>
                <c:pt idx="54">
                  <c:v>95.582366566280257</c:v>
                </c:pt>
                <c:pt idx="55">
                  <c:v>95.611360197967343</c:v>
                </c:pt>
                <c:pt idx="56">
                  <c:v>95.639595748008276</c:v>
                </c:pt>
                <c:pt idx="57">
                  <c:v>95.667104359533397</c:v>
                </c:pt>
                <c:pt idx="58">
                  <c:v>95.693915841638699</c:v>
                </c:pt>
                <c:pt idx="59">
                  <c:v>95.720058734574437</c:v>
                </c:pt>
                <c:pt idx="60">
                  <c:v>95.745560370363208</c:v>
                </c:pt>
                <c:pt idx="61">
                  <c:v>95.770446929378096</c:v>
                </c:pt>
                <c:pt idx="62">
                  <c:v>95.794743493328042</c:v>
                </c:pt>
                <c:pt idx="63">
                  <c:v>95.818474095027995</c:v>
                </c:pt>
                <c:pt idx="64">
                  <c:v>95.841661765273699</c:v>
                </c:pt>
                <c:pt idx="65">
                  <c:v>95.864328577094881</c:v>
                </c:pt>
                <c:pt idx="66">
                  <c:v>95.886495687620112</c:v>
                </c:pt>
                <c:pt idx="67">
                  <c:v>95.908183377754966</c:v>
                </c:pt>
                <c:pt idx="68">
                  <c:v>95.929411089848358</c:v>
                </c:pt>
                <c:pt idx="69">
                  <c:v>95.950197463498014</c:v>
                </c:pt>
                <c:pt idx="70">
                  <c:v>95.970560369629524</c:v>
                </c:pt>
                <c:pt idx="71">
                  <c:v>95.990516942965456</c:v>
                </c:pt>
                <c:pt idx="72">
                  <c:v>96.01008361298922</c:v>
                </c:pt>
                <c:pt idx="73">
                  <c:v>96.029276133496595</c:v>
                </c:pt>
                <c:pt idx="74">
                  <c:v>96.048109610818557</c:v>
                </c:pt>
                <c:pt idx="75">
                  <c:v>96.066598530790969</c:v>
                </c:pt>
                <c:pt idx="76">
                  <c:v>96.084756784539707</c:v>
                </c:pt>
                <c:pt idx="77">
                  <c:v>96.102597693144048</c:v>
                </c:pt>
                <c:pt idx="78">
                  <c:v>96.12013403123575</c:v>
                </c:pt>
                <c:pt idx="79">
                  <c:v>96.13737804958734</c:v>
                </c:pt>
                <c:pt idx="80">
                  <c:v>96.154341496738439</c:v>
                </c:pt>
                <c:pt idx="81">
                  <c:v>96.171035639706361</c:v>
                </c:pt>
                <c:pt idx="82">
                  <c:v>96.187471283823569</c:v>
                </c:pt>
                <c:pt idx="83">
                  <c:v>96.203658791742114</c:v>
                </c:pt>
                <c:pt idx="84">
                  <c:v>96.219608101642947</c:v>
                </c:pt>
                <c:pt idx="85">
                  <c:v>96.235328744685432</c:v>
                </c:pt>
                <c:pt idx="86">
                  <c:v>96.250829861730637</c:v>
                </c:pt>
                <c:pt idx="87">
                  <c:v>96.266120219370222</c:v>
                </c:pt>
                <c:pt idx="88">
                  <c:v>96.281208225290953</c:v>
                </c:pt>
                <c:pt idx="89">
                  <c:v>96.296101943003379</c:v>
                </c:pt>
                <c:pt idx="90">
                  <c:v>96.310809105961908</c:v>
                </c:pt>
                <c:pt idx="91">
                  <c:v>96.32533713110206</c:v>
                </c:pt>
                <c:pt idx="92">
                  <c:v>96.33969313181953</c:v>
                </c:pt>
                <c:pt idx="93">
                  <c:v>96.353883930414696</c:v>
                </c:pt>
                <c:pt idx="94">
                  <c:v>96.367916070024648</c:v>
                </c:pt>
                <c:pt idx="95">
                  <c:v>96.381795826064661</c:v>
                </c:pt>
                <c:pt idx="96">
                  <c:v>96.395529217198927</c:v>
                </c:pt>
                <c:pt idx="97">
                  <c:v>96.409122015860845</c:v>
                </c:pt>
                <c:pt idx="98">
                  <c:v>96.422579758340859</c:v>
                </c:pt>
                <c:pt idx="99">
                  <c:v>96.435907754460288</c:v>
                </c:pt>
                <c:pt idx="100">
                  <c:v>96.449111096848029</c:v>
                </c:pt>
                <c:pt idx="101">
                  <c:v>96.462194669836464</c:v>
                </c:pt>
                <c:pt idx="102">
                  <c:v>96.47516315799264</c:v>
                </c:pt>
                <c:pt idx="103">
                  <c:v>96.488021054299281</c:v>
                </c:pt>
                <c:pt idx="104">
                  <c:v>96.500772668000508</c:v>
                </c:pt>
                <c:pt idx="105">
                  <c:v>96.513422132125655</c:v>
                </c:pt>
                <c:pt idx="106">
                  <c:v>96.525973410704836</c:v>
                </c:pt>
                <c:pt idx="107">
                  <c:v>96.538430305688621</c:v>
                </c:pt>
                <c:pt idx="108">
                  <c:v>96.550796463584021</c:v>
                </c:pt>
                <c:pt idx="109">
                  <c:v>96.563075381818749</c:v>
                </c:pt>
                <c:pt idx="110">
                  <c:v>96.575270414844439</c:v>
                </c:pt>
                <c:pt idx="111">
                  <c:v>96.587384779989833</c:v>
                </c:pt>
                <c:pt idx="112">
                  <c:v>96.599421563074316</c:v>
                </c:pt>
                <c:pt idx="113">
                  <c:v>96.611383723791178</c:v>
                </c:pt>
                <c:pt idx="114">
                  <c:v>96.62327410087056</c:v>
                </c:pt>
                <c:pt idx="115">
                  <c:v>96.635095417030854</c:v>
                </c:pt>
                <c:pt idx="116">
                  <c:v>96.646850283727147</c:v>
                </c:pt>
                <c:pt idx="117">
                  <c:v>96.658541205705319</c:v>
                </c:pt>
                <c:pt idx="118">
                  <c:v>96.670170585369561</c:v>
                </c:pt>
                <c:pt idx="119">
                  <c:v>96.681740726970958</c:v>
                </c:pt>
                <c:pt idx="120">
                  <c:v>96.693253840624521</c:v>
                </c:pt>
                <c:pt idx="121">
                  <c:v>96.704712046161873</c:v>
                </c:pt>
                <c:pt idx="122">
                  <c:v>96.716117376825835</c:v>
                </c:pt>
                <c:pt idx="123">
                  <c:v>96.72747178281405</c:v>
                </c:pt>
                <c:pt idx="124">
                  <c:v>96.73877713467725</c:v>
                </c:pt>
                <c:pt idx="125">
                  <c:v>96.750035226578518</c:v>
                </c:pt>
                <c:pt idx="126">
                  <c:v>96.761247779418966</c:v>
                </c:pt>
                <c:pt idx="127">
                  <c:v>96.772416443835553</c:v>
                </c:pt>
                <c:pt idx="128">
                  <c:v>96.78354280307606</c:v>
                </c:pt>
                <c:pt idx="129">
                  <c:v>96.794628375756375</c:v>
                </c:pt>
                <c:pt idx="130">
                  <c:v>96.805674618504952</c:v>
                </c:pt>
                <c:pt idx="131">
                  <c:v>96.816682928498864</c:v>
                </c:pt>
                <c:pt idx="132">
                  <c:v>96.82765464589616</c:v>
                </c:pt>
                <c:pt idx="133">
                  <c:v>96.838591056168667</c:v>
                </c:pt>
                <c:pt idx="134">
                  <c:v>96.849493392339042</c:v>
                </c:pt>
                <c:pt idx="135">
                  <c:v>96.860362837126587</c:v>
                </c:pt>
                <c:pt idx="136">
                  <c:v>96.87120052500498</c:v>
                </c:pt>
                <c:pt idx="137">
                  <c:v>96.882007544175821</c:v>
                </c:pt>
                <c:pt idx="138">
                  <c:v>96.892784938461546</c:v>
                </c:pt>
                <c:pt idx="139">
                  <c:v>96.903533709120595</c:v>
                </c:pt>
                <c:pt idx="140">
                  <c:v>96.91425481658851</c:v>
                </c:pt>
                <c:pt idx="141">
                  <c:v>96.924949182147643</c:v>
                </c:pt>
                <c:pt idx="142">
                  <c:v>96.935617689528598</c:v>
                </c:pt>
                <c:pt idx="143">
                  <c:v>96.946261186446065</c:v>
                </c:pt>
                <c:pt idx="144">
                  <c:v>96.956880486071853</c:v>
                </c:pt>
                <c:pt idx="145">
                  <c:v>96.967476368447564</c:v>
                </c:pt>
                <c:pt idx="146">
                  <c:v>96.978049581839571</c:v>
                </c:pt>
                <c:pt idx="147">
                  <c:v>96.988600844038388</c:v>
                </c:pt>
                <c:pt idx="148">
                  <c:v>96.999130843605073</c:v>
                </c:pt>
                <c:pt idx="149">
                  <c:v>97.00964024106635</c:v>
                </c:pt>
                <c:pt idx="150">
                  <c:v>97.02012967006111</c:v>
                </c:pt>
                <c:pt idx="151">
                  <c:v>97.030599738439818</c:v>
                </c:pt>
                <c:pt idx="152">
                  <c:v>97.041051029319021</c:v>
                </c:pt>
                <c:pt idx="153">
                  <c:v>97.051484102092587</c:v>
                </c:pt>
                <c:pt idx="154">
                  <c:v>97.061899493401754</c:v>
                </c:pt>
                <c:pt idx="155">
                  <c:v>97.072297718065343</c:v>
                </c:pt>
                <c:pt idx="156">
                  <c:v>97.082679269971962</c:v>
                </c:pt>
                <c:pt idx="157">
                  <c:v>97.093044622935707</c:v>
                </c:pt>
                <c:pt idx="158">
                  <c:v>97.10339423151683</c:v>
                </c:pt>
                <c:pt idx="159">
                  <c:v>97.113728531808889</c:v>
                </c:pt>
                <c:pt idx="160">
                  <c:v>97.12404794219367</c:v>
                </c:pt>
                <c:pt idx="161">
                  <c:v>97.134352864065193</c:v>
                </c:pt>
                <c:pt idx="162">
                  <c:v>97.144643682524062</c:v>
                </c:pt>
                <c:pt idx="163">
                  <c:v>97.154920767043663</c:v>
                </c:pt>
                <c:pt idx="164">
                  <c:v>97.165184472108706</c:v>
                </c:pt>
                <c:pt idx="165">
                  <c:v>97.175435137828003</c:v>
                </c:pt>
                <c:pt idx="166">
                  <c:v>97.185673090522002</c:v>
                </c:pt>
                <c:pt idx="167">
                  <c:v>97.195898643286327</c:v>
                </c:pt>
                <c:pt idx="168">
                  <c:v>97.20611209653228</c:v>
                </c:pt>
                <c:pt idx="169">
                  <c:v>97.216313738505221</c:v>
                </c:pt>
                <c:pt idx="170">
                  <c:v>97.226503845781821</c:v>
                </c:pt>
                <c:pt idx="171">
                  <c:v>97.236682683746807</c:v>
                </c:pt>
                <c:pt idx="172">
                  <c:v>97.246850507050368</c:v>
                </c:pt>
                <c:pt idx="173">
                  <c:v>97.25700756004683</c:v>
                </c:pt>
                <c:pt idx="174">
                  <c:v>97.267154077215309</c:v>
                </c:pt>
                <c:pt idx="175">
                  <c:v>97.277290283563275</c:v>
                </c:pt>
                <c:pt idx="176">
                  <c:v>97.287416395013551</c:v>
                </c:pt>
                <c:pt idx="177">
                  <c:v>97.297532618775421</c:v>
                </c:pt>
                <c:pt idx="178">
                  <c:v>97.307639153700748</c:v>
                </c:pt>
                <c:pt idx="179">
                  <c:v>97.317736190625311</c:v>
                </c:pt>
                <c:pt idx="180">
                  <c:v>97.327823912696317</c:v>
                </c:pt>
                <c:pt idx="181">
                  <c:v>97.33790249568662</c:v>
                </c:pt>
                <c:pt idx="182">
                  <c:v>97.347972108295835</c:v>
                </c:pt>
                <c:pt idx="183">
                  <c:v>97.358032912439228</c:v>
                </c:pt>
                <c:pt idx="184">
                  <c:v>97.368085063525072</c:v>
                </c:pt>
                <c:pt idx="185">
                  <c:v>97.378128710720205</c:v>
                </c:pt>
                <c:pt idx="186">
                  <c:v>97.388163997205098</c:v>
                </c:pt>
                <c:pt idx="187">
                  <c:v>97.398191060418299</c:v>
                </c:pt>
                <c:pt idx="188">
                  <c:v>97.408210032291009</c:v>
                </c:pt>
                <c:pt idx="189">
                  <c:v>97.418221039471888</c:v>
                </c:pt>
                <c:pt idx="190">
                  <c:v>97.428224203542953</c:v>
                </c:pt>
                <c:pt idx="191">
                  <c:v>97.438219641226354</c:v>
                </c:pt>
                <c:pt idx="192">
                  <c:v>97.448207464582936</c:v>
                </c:pt>
                <c:pt idx="193">
                  <c:v>97.458187781202426</c:v>
                </c:pt>
                <c:pt idx="194">
                  <c:v>97.468160694386228</c:v>
                </c:pt>
                <c:pt idx="195">
                  <c:v>97.478126303322327</c:v>
                </c:pt>
                <c:pt idx="196">
                  <c:v>97.48808470325335</c:v>
                </c:pt>
                <c:pt idx="197">
                  <c:v>97.498035985637586</c:v>
                </c:pt>
                <c:pt idx="198">
                  <c:v>97.507980238303531</c:v>
                </c:pt>
                <c:pt idx="199">
                  <c:v>97.51791754559801</c:v>
                </c:pt>
                <c:pt idx="200">
                  <c:v>97.527847988528436</c:v>
                </c:pt>
                <c:pt idx="201">
                  <c:v>97.537771644898967</c:v>
                </c:pt>
                <c:pt idx="202">
                  <c:v>97.547688589441421</c:v>
                </c:pt>
                <c:pt idx="203">
                  <c:v>97.557598893940522</c:v>
                </c:pt>
                <c:pt idx="204">
                  <c:v>97.567502627354315</c:v>
                </c:pt>
                <c:pt idx="205">
                  <c:v>97.577399855929499</c:v>
                </c:pt>
                <c:pt idx="206">
                  <c:v>97.587290643312059</c:v>
                </c:pt>
                <c:pt idx="207">
                  <c:v>97.597175050653419</c:v>
                </c:pt>
                <c:pt idx="208">
                  <c:v>97.607053136712238</c:v>
                </c:pt>
                <c:pt idx="209">
                  <c:v>97.616924957952037</c:v>
                </c:pt>
                <c:pt idx="210">
                  <c:v>97.626790568634902</c:v>
                </c:pt>
                <c:pt idx="211">
                  <c:v>97.636650020911219</c:v>
                </c:pt>
                <c:pt idx="212">
                  <c:v>97.646503364905897</c:v>
                </c:pt>
                <c:pt idx="213">
                  <c:v>97.656350648801038</c:v>
                </c:pt>
                <c:pt idx="214">
                  <c:v>97.666191918915075</c:v>
                </c:pt>
                <c:pt idx="215">
                  <c:v>97.676027219778902</c:v>
                </c:pt>
                <c:pt idx="216">
                  <c:v>97.685856594208758</c:v>
                </c:pt>
                <c:pt idx="217">
                  <c:v>97.69568008337616</c:v>
                </c:pt>
                <c:pt idx="218">
                  <c:v>97.705497726874967</c:v>
                </c:pt>
                <c:pt idx="219">
                  <c:v>97.715309562785762</c:v>
                </c:pt>
              </c:numCache>
            </c:numRef>
          </c:yVal>
          <c:smooth val="1"/>
          <c:extLst>
            <c:ext xmlns:c16="http://schemas.microsoft.com/office/drawing/2014/chart" uri="{C3380CC4-5D6E-409C-BE32-E72D297353CC}">
              <c16:uniqueId val="{00000002-6CD8-412F-B8ED-F4905E54D738}"/>
            </c:ext>
          </c:extLst>
        </c:ser>
        <c:dLbls>
          <c:showLegendKey val="0"/>
          <c:showVal val="0"/>
          <c:showCatName val="0"/>
          <c:showSerName val="0"/>
          <c:showPercent val="0"/>
          <c:showBubbleSize val="0"/>
        </c:dLbls>
        <c:axId val="83362560"/>
        <c:axId val="83364864"/>
      </c:scatterChart>
      <c:scatterChart>
        <c:scatterStyle val="smoothMarker"/>
        <c:varyColors val="0"/>
        <c:ser>
          <c:idx val="6"/>
          <c:order val="5"/>
          <c:tx>
            <c:v>ILOAD [A]</c:v>
          </c:tx>
          <c:spPr>
            <a:ln w="12700" cap="rnd">
              <a:solidFill>
                <a:schemeClr val="tx1"/>
              </a:solidFill>
              <a:round/>
            </a:ln>
            <a:effectLst/>
          </c:spPr>
          <c:marker>
            <c:symbol val="none"/>
          </c:marker>
          <c:xVal>
            <c:numRef>
              <c:f>Average!$A$2:$A$221</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Average!$D$2:$D$221</c:f>
              <c:numCache>
                <c:formatCode>0.00</c:formatCode>
                <c:ptCount val="2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numCache>
            </c:numRef>
          </c:yVal>
          <c:smooth val="1"/>
          <c:extLst>
            <c:ext xmlns:c16="http://schemas.microsoft.com/office/drawing/2014/chart" uri="{C3380CC4-5D6E-409C-BE32-E72D297353CC}">
              <c16:uniqueId val="{00000000-D1F6-44A8-9862-55572B1B128B}"/>
            </c:ext>
          </c:extLst>
        </c:ser>
        <c:dLbls>
          <c:showLegendKey val="0"/>
          <c:showVal val="0"/>
          <c:showCatName val="0"/>
          <c:showSerName val="0"/>
          <c:showPercent val="0"/>
          <c:showBubbleSize val="0"/>
        </c:dLbls>
        <c:axId val="88040992"/>
        <c:axId val="88046816"/>
      </c:scatterChart>
      <c:valAx>
        <c:axId val="8336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4864"/>
        <c:crosses val="autoZero"/>
        <c:crossBetween val="midCat"/>
      </c:valAx>
      <c:valAx>
        <c:axId val="8336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Junction Temperature (°C)</a:t>
                </a:r>
              </a:p>
            </c:rich>
          </c:tx>
          <c:layout>
            <c:manualLayout>
              <c:xMode val="edge"/>
              <c:yMode val="edge"/>
              <c:x val="1.2553843963956958E-2"/>
              <c:y val="0.245833373708221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2560"/>
        <c:crosses val="autoZero"/>
        <c:crossBetween val="midCat"/>
      </c:valAx>
      <c:valAx>
        <c:axId val="880468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ILOAD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40992"/>
        <c:crosses val="max"/>
        <c:crossBetween val="midCat"/>
      </c:valAx>
      <c:valAx>
        <c:axId val="88040992"/>
        <c:scaling>
          <c:orientation val="minMax"/>
        </c:scaling>
        <c:delete val="1"/>
        <c:axPos val="b"/>
        <c:numFmt formatCode="0.00E+00" sourceLinked="1"/>
        <c:majorTickMark val="out"/>
        <c:minorTickMark val="none"/>
        <c:tickLblPos val="nextTo"/>
        <c:crossAx val="88046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1'!$A$20:$A$239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'HSFET 1'!$B$20:$B$239</c:f>
              <c:numCache>
                <c:formatCode>0.00</c:formatCode>
                <c:ptCount val="220"/>
                <c:pt idx="0">
                  <c:v>85</c:v>
                </c:pt>
                <c:pt idx="1">
                  <c:v>87.186827079806633</c:v>
                </c:pt>
                <c:pt idx="2">
                  <c:v>88.20515345152856</c:v>
                </c:pt>
                <c:pt idx="3">
                  <c:v>88.9663077958336</c:v>
                </c:pt>
                <c:pt idx="4">
                  <c:v>89.568684610108633</c:v>
                </c:pt>
                <c:pt idx="5">
                  <c:v>90.062441353508916</c:v>
                </c:pt>
                <c:pt idx="6">
                  <c:v>90.477286574022713</c:v>
                </c:pt>
                <c:pt idx="7">
                  <c:v>90.832325709527652</c:v>
                </c:pt>
                <c:pt idx="8">
                  <c:v>91.140635399180468</c:v>
                </c:pt>
                <c:pt idx="9">
                  <c:v>91.411594547421146</c:v>
                </c:pt>
                <c:pt idx="10">
                  <c:v>91.65216944318729</c:v>
                </c:pt>
                <c:pt idx="11">
                  <c:v>91.867673677983149</c:v>
                </c:pt>
                <c:pt idx="12">
                  <c:v>92.062244820035019</c:v>
                </c:pt>
                <c:pt idx="13">
                  <c:v>92.239158085332605</c:v>
                </c:pt>
                <c:pt idx="14">
                  <c:v>92.401040873824613</c:v>
                </c:pt>
                <c:pt idx="15">
                  <c:v>92.550024221513411</c:v>
                </c:pt>
                <c:pt idx="16">
                  <c:v>92.687852596443804</c:v>
                </c:pt>
                <c:pt idx="17">
                  <c:v>92.815965323324733</c:v>
                </c:pt>
                <c:pt idx="18">
                  <c:v>92.935558159759324</c:v>
                </c:pt>
                <c:pt idx="19">
                  <c:v>93.04763065080526</c:v>
                </c:pt>
                <c:pt idx="20">
                  <c:v>93.153023070795612</c:v>
                </c:pt>
                <c:pt idx="21">
                  <c:v>93.252445590718139</c:v>
                </c:pt>
                <c:pt idx="22">
                  <c:v>93.346501538624779</c:v>
                </c:pt>
                <c:pt idx="23">
                  <c:v>93.435706102482939</c:v>
                </c:pt>
                <c:pt idx="24">
                  <c:v>93.520501469742442</c:v>
                </c:pt>
                <c:pt idx="25">
                  <c:v>93.601269149609877</c:v>
                </c:pt>
                <c:pt idx="26">
                  <c:v>93.678340047014316</c:v>
                </c:pt>
                <c:pt idx="27">
                  <c:v>93.752002728597503</c:v>
                </c:pt>
                <c:pt idx="28">
                  <c:v>93.822510225808927</c:v>
                </c:pt>
                <c:pt idx="29">
                  <c:v>93.890085648424758</c:v>
                </c:pt>
                <c:pt idx="30">
                  <c:v>93.954926826887487</c:v>
                </c:pt>
                <c:pt idx="31">
                  <c:v>94.017210159236271</c:v>
                </c:pt>
                <c:pt idx="32">
                  <c:v>94.077093804914867</c:v>
                </c:pt>
                <c:pt idx="33">
                  <c:v>94.134720341173633</c:v>
                </c:pt>
                <c:pt idx="34">
                  <c:v>94.190218976521535</c:v>
                </c:pt>
                <c:pt idx="35">
                  <c:v>94.243707398553298</c:v>
                </c:pt>
                <c:pt idx="36">
                  <c:v>94.295293319600574</c:v>
                </c:pt>
                <c:pt idx="37">
                  <c:v>94.345075772363728</c:v>
                </c:pt>
                <c:pt idx="38">
                  <c:v>94.393146198462432</c:v>
                </c:pt>
                <c:pt idx="39">
                  <c:v>94.439589365294708</c:v>
                </c:pt>
                <c:pt idx="40">
                  <c:v>94.484484140401861</c:v>
                </c:pt>
                <c:pt idx="41">
                  <c:v>94.527904147447259</c:v>
                </c:pt>
                <c:pt idx="42">
                  <c:v>94.569918323728643</c:v>
                </c:pt>
                <c:pt idx="43">
                  <c:v>94.610591395693802</c:v>
                </c:pt>
                <c:pt idx="44">
                  <c:v>94.649984286084575</c:v>
                </c:pt>
                <c:pt idx="45">
                  <c:v>94.68815446398753</c:v>
                </c:pt>
                <c:pt idx="46">
                  <c:v>94.725156247132105</c:v>
                </c:pt>
                <c:pt idx="47">
                  <c:v>94.761041064177391</c:v>
                </c:pt>
                <c:pt idx="48">
                  <c:v>94.795857683406112</c:v>
                </c:pt>
                <c:pt idx="49">
                  <c:v>94.829652413152303</c:v>
                </c:pt>
                <c:pt idx="50">
                  <c:v>94.862469278385475</c:v>
                </c:pt>
                <c:pt idx="51">
                  <c:v>94.894350177126825</c:v>
                </c:pt>
                <c:pt idx="52">
                  <c:v>94.925335019754783</c:v>
                </c:pt>
                <c:pt idx="53">
                  <c:v>94.955461853745874</c:v>
                </c:pt>
                <c:pt idx="54">
                  <c:v>94.984766975972818</c:v>
                </c:pt>
                <c:pt idx="55">
                  <c:v>95.013285034331176</c:v>
                </c:pt>
                <c:pt idx="56">
                  <c:v>95.041049120175117</c:v>
                </c:pt>
                <c:pt idx="57">
                  <c:v>95.068090852801902</c:v>
                </c:pt>
                <c:pt idx="58">
                  <c:v>95.094440457024689</c:v>
                </c:pt>
                <c:pt idx="59">
                  <c:v>95.120126834707619</c:v>
                </c:pt>
                <c:pt idx="60">
                  <c:v>95.145177630999314</c:v>
                </c:pt>
                <c:pt idx="61">
                  <c:v>95.169619295886307</c:v>
                </c:pt>
                <c:pt idx="62">
                  <c:v>95.193477141593149</c:v>
                </c:pt>
                <c:pt idx="63">
                  <c:v>95.216775396276333</c:v>
                </c:pt>
                <c:pt idx="64">
                  <c:v>95.239537254393412</c:v>
                </c:pt>
                <c:pt idx="65">
                  <c:v>95.261784924073424</c:v>
                </c:pt>
                <c:pt idx="66">
                  <c:v>95.283539671769034</c:v>
                </c:pt>
                <c:pt idx="67">
                  <c:v>95.304821864431915</c:v>
                </c:pt>
                <c:pt idx="68">
                  <c:v>95.325651009421051</c:v>
                </c:pt>
                <c:pt idx="69">
                  <c:v>95.346045792326308</c:v>
                </c:pt>
                <c:pt idx="70">
                  <c:v>95.366024112866924</c:v>
                </c:pt>
                <c:pt idx="71">
                  <c:v>95.385603119005452</c:v>
                </c:pt>
                <c:pt idx="72">
                  <c:v>95.404799239401171</c:v>
                </c:pt>
                <c:pt idx="73">
                  <c:v>95.423628214313666</c:v>
                </c:pt>
                <c:pt idx="74">
                  <c:v>95.442105125055122</c:v>
                </c:pt>
                <c:pt idx="75">
                  <c:v>95.460244422080052</c:v>
                </c:pt>
                <c:pt idx="76">
                  <c:v>95.478059951792801</c:v>
                </c:pt>
                <c:pt idx="77">
                  <c:v>95.495564982145368</c:v>
                </c:pt>
                <c:pt idx="78">
                  <c:v>95.512772227092157</c:v>
                </c:pt>
                <c:pt idx="79">
                  <c:v>95.529693869962458</c:v>
                </c:pt>
                <c:pt idx="80">
                  <c:v>95.546341585806829</c:v>
                </c:pt>
                <c:pt idx="81">
                  <c:v>95.562726562769029</c:v>
                </c:pt>
                <c:pt idx="82">
                  <c:v>95.578859522531815</c:v>
                </c:pt>
                <c:pt idx="83">
                  <c:v>95.594750739881334</c:v>
                </c:pt>
                <c:pt idx="84">
                  <c:v>95.610410061432006</c:v>
                </c:pt>
                <c:pt idx="85">
                  <c:v>95.625846923551094</c:v>
                </c:pt>
                <c:pt idx="86">
                  <c:v>95.641070369519909</c:v>
                </c:pt>
                <c:pt idx="87">
                  <c:v>95.656089065966285</c:v>
                </c:pt>
                <c:pt idx="88">
                  <c:v>95.670911318601199</c:v>
                </c:pt>
                <c:pt idx="89">
                  <c:v>95.685545087290492</c:v>
                </c:pt>
                <c:pt idx="90">
                  <c:v>95.69999800049095</c:v>
                </c:pt>
                <c:pt idx="91">
                  <c:v>95.714277369078843</c:v>
                </c:pt>
                <c:pt idx="92">
                  <c:v>95.728390199596973</c:v>
                </c:pt>
                <c:pt idx="93">
                  <c:v>95.742343206945876</c:v>
                </c:pt>
                <c:pt idx="94">
                  <c:v>95.756142826542629</c:v>
                </c:pt>
                <c:pt idx="95">
                  <c:v>95.769795225970498</c:v>
                </c:pt>
                <c:pt idx="96">
                  <c:v>95.783306316140823</c:v>
                </c:pt>
                <c:pt idx="97">
                  <c:v>95.796681761988182</c:v>
                </c:pt>
                <c:pt idx="98">
                  <c:v>95.809926992718374</c:v>
                </c:pt>
                <c:pt idx="99">
                  <c:v>95.823047211628364</c:v>
                </c:pt>
                <c:pt idx="100">
                  <c:v>95.836047405516197</c:v>
                </c:pt>
                <c:pt idx="101">
                  <c:v>95.848932353698061</c:v>
                </c:pt>
                <c:pt idx="102">
                  <c:v>95.861706636649188</c:v>
                </c:pt>
                <c:pt idx="103">
                  <c:v>95.874374644284302</c:v>
                </c:pt>
                <c:pt idx="104">
                  <c:v>95.88694058389278</c:v>
                </c:pt>
                <c:pt idx="105">
                  <c:v>95.899408487742932</c:v>
                </c:pt>
                <c:pt idx="106">
                  <c:v>95.911782220369432</c:v>
                </c:pt>
                <c:pt idx="107">
                  <c:v>95.924065485556909</c:v>
                </c:pt>
                <c:pt idx="108">
                  <c:v>95.936261833032631</c:v>
                </c:pt>
                <c:pt idx="109">
                  <c:v>95.948374664880305</c:v>
                </c:pt>
                <c:pt idx="110">
                  <c:v>95.96040724168671</c:v>
                </c:pt>
                <c:pt idx="111">
                  <c:v>95.972362688432256</c:v>
                </c:pt>
                <c:pt idx="112">
                  <c:v>95.984244000136286</c:v>
                </c:pt>
                <c:pt idx="113">
                  <c:v>95.996054047267108</c:v>
                </c:pt>
                <c:pt idx="114">
                  <c:v>96.007795580926881</c:v>
                </c:pt>
                <c:pt idx="115">
                  <c:v>96.019471237820497</c:v>
                </c:pt>
                <c:pt idx="116">
                  <c:v>96.031083545017594</c:v>
                </c:pt>
                <c:pt idx="117">
                  <c:v>96.04263492451625</c:v>
                </c:pt>
                <c:pt idx="118">
                  <c:v>96.054127697616693</c:v>
                </c:pt>
                <c:pt idx="119">
                  <c:v>96.065564089112883</c:v>
                </c:pt>
                <c:pt idx="120">
                  <c:v>96.07694623130962</c:v>
                </c:pt>
                <c:pt idx="121">
                  <c:v>96.088276167872294</c:v>
                </c:pt>
                <c:pt idx="122">
                  <c:v>96.099555857516549</c:v>
                </c:pt>
                <c:pt idx="123">
                  <c:v>96.11078717754414</c:v>
                </c:pt>
                <c:pt idx="124">
                  <c:v>96.121971927231712</c:v>
                </c:pt>
                <c:pt idx="125">
                  <c:v>96.133111831078466</c:v>
                </c:pt>
                <c:pt idx="126">
                  <c:v>96.144208541918672</c:v>
                </c:pt>
                <c:pt idx="127">
                  <c:v>96.155263643904462</c:v>
                </c:pt>
                <c:pt idx="128">
                  <c:v>96.166278655364678</c:v>
                </c:pt>
                <c:pt idx="129">
                  <c:v>96.177255031544533</c:v>
                </c:pt>
                <c:pt idx="130">
                  <c:v>96.188194167231273</c:v>
                </c:pt>
                <c:pt idx="131">
                  <c:v>96.19909739927057</c:v>
                </c:pt>
                <c:pt idx="132">
                  <c:v>96.209966008978171</c:v>
                </c:pt>
                <c:pt idx="133">
                  <c:v>96.220801224451094</c:v>
                </c:pt>
                <c:pt idx="134">
                  <c:v>96.231604222782693</c:v>
                </c:pt>
                <c:pt idx="135">
                  <c:v>96.242376132185399</c:v>
                </c:pt>
                <c:pt idx="136">
                  <c:v>96.253118034025334</c:v>
                </c:pt>
                <c:pt idx="137">
                  <c:v>96.263830964771913</c:v>
                </c:pt>
                <c:pt idx="138">
                  <c:v>96.27451591786658</c:v>
                </c:pt>
                <c:pt idx="139">
                  <c:v>96.285173845513583</c:v>
                </c:pt>
                <c:pt idx="140">
                  <c:v>96.295805660396283</c:v>
                </c:pt>
                <c:pt idx="141">
                  <c:v>96.306412237321979</c:v>
                </c:pt>
                <c:pt idx="142">
                  <c:v>96.316994414798316</c:v>
                </c:pt>
                <c:pt idx="143">
                  <c:v>96.327552996544057</c:v>
                </c:pt>
                <c:pt idx="144">
                  <c:v>96.338088752936912</c:v>
                </c:pt>
                <c:pt idx="145">
                  <c:v>96.348602422401214</c:v>
                </c:pt>
                <c:pt idx="146">
                  <c:v>96.359094712737743</c:v>
                </c:pt>
                <c:pt idx="147">
                  <c:v>96.369566302398241</c:v>
                </c:pt>
                <c:pt idx="148">
                  <c:v>96.380017841706845</c:v>
                </c:pt>
                <c:pt idx="149">
                  <c:v>96.390449954030728</c:v>
                </c:pt>
                <c:pt idx="150">
                  <c:v>96.400863236901955</c:v>
                </c:pt>
                <c:pt idx="151">
                  <c:v>96.411258263092705</c:v>
                </c:pt>
                <c:pt idx="152">
                  <c:v>96.421635581645688</c:v>
                </c:pt>
                <c:pt idx="153">
                  <c:v>96.431995718861714</c:v>
                </c:pt>
                <c:pt idx="154">
                  <c:v>96.44233917924609</c:v>
                </c:pt>
                <c:pt idx="155">
                  <c:v>96.452666446415748</c:v>
                </c:pt>
                <c:pt idx="156">
                  <c:v>96.462977983968472</c:v>
                </c:pt>
                <c:pt idx="157">
                  <c:v>96.473274236316058</c:v>
                </c:pt>
                <c:pt idx="158">
                  <c:v>96.483555629482709</c:v>
                </c:pt>
                <c:pt idx="159">
                  <c:v>96.493822571870282</c:v>
                </c:pt>
                <c:pt idx="160">
                  <c:v>96.504075454991636</c:v>
                </c:pt>
                <c:pt idx="161">
                  <c:v>96.514314654173475</c:v>
                </c:pt>
                <c:pt idx="162">
                  <c:v>96.524540529229881</c:v>
                </c:pt>
                <c:pt idx="163">
                  <c:v>96.534753425107908</c:v>
                </c:pt>
                <c:pt idx="164">
                  <c:v>96.544953672506281</c:v>
                </c:pt>
                <c:pt idx="165">
                  <c:v>96.555141588468231</c:v>
                </c:pt>
                <c:pt idx="166">
                  <c:v>96.565317476949843</c:v>
                </c:pt>
                <c:pt idx="167">
                  <c:v>96.575481629364575</c:v>
                </c:pt>
                <c:pt idx="168">
                  <c:v>96.585634325105289</c:v>
                </c:pt>
                <c:pt idx="169">
                  <c:v>96.595775832044339</c:v>
                </c:pt>
                <c:pt idx="170">
                  <c:v>96.605906407013052</c:v>
                </c:pt>
                <c:pt idx="171">
                  <c:v>96.616026296261126</c:v>
                </c:pt>
                <c:pt idx="172">
                  <c:v>96.626135735896966</c:v>
                </c:pt>
                <c:pt idx="173">
                  <c:v>96.636234952309636</c:v>
                </c:pt>
                <c:pt idx="174">
                  <c:v>96.646324162573336</c:v>
                </c:pt>
                <c:pt idx="175">
                  <c:v>96.656403574834997</c:v>
                </c:pt>
                <c:pt idx="176">
                  <c:v>96.66647338868566</c:v>
                </c:pt>
                <c:pt idx="177">
                  <c:v>96.676533795516605</c:v>
                </c:pt>
                <c:pt idx="178">
                  <c:v>96.686584978860424</c:v>
                </c:pt>
                <c:pt idx="179">
                  <c:v>96.696627114718126</c:v>
                </c:pt>
                <c:pt idx="180">
                  <c:v>96.70666037187236</c:v>
                </c:pt>
                <c:pt idx="181">
                  <c:v>96.716684912187915</c:v>
                </c:pt>
                <c:pt idx="182">
                  <c:v>96.726700890899451</c:v>
                </c:pt>
                <c:pt idx="183">
                  <c:v>96.736708456887385</c:v>
                </c:pt>
                <c:pt idx="184">
                  <c:v>96.746707752942285</c:v>
                </c:pt>
                <c:pt idx="185">
                  <c:v>96.756698916018223</c:v>
                </c:pt>
                <c:pt idx="186">
                  <c:v>96.766682077475608</c:v>
                </c:pt>
                <c:pt idx="187">
                  <c:v>96.776657363313902</c:v>
                </c:pt>
                <c:pt idx="188">
                  <c:v>96.786624894394691</c:v>
                </c:pt>
                <c:pt idx="189">
                  <c:v>96.796584786655373</c:v>
                </c:pt>
                <c:pt idx="190">
                  <c:v>96.806537151314117</c:v>
                </c:pt>
                <c:pt idx="191">
                  <c:v>96.816482095066107</c:v>
                </c:pt>
                <c:pt idx="192">
                  <c:v>96.826419720271744</c:v>
                </c:pt>
                <c:pt idx="193">
                  <c:v>96.83635012513696</c:v>
                </c:pt>
                <c:pt idx="194">
                  <c:v>96.846273403886102</c:v>
                </c:pt>
                <c:pt idx="195">
                  <c:v>96.856189646927447</c:v>
                </c:pt>
                <c:pt idx="196">
                  <c:v>96.866098941012126</c:v>
                </c:pt>
                <c:pt idx="197">
                  <c:v>96.876001369386046</c:v>
                </c:pt>
                <c:pt idx="198">
                  <c:v>96.885897011935882</c:v>
                </c:pt>
                <c:pt idx="199">
                  <c:v>96.895785945328697</c:v>
                </c:pt>
                <c:pt idx="200">
                  <c:v>96.905668243145897</c:v>
                </c:pt>
                <c:pt idx="201">
                  <c:v>96.91554397601162</c:v>
                </c:pt>
                <c:pt idx="202">
                  <c:v>96.925413211715664</c:v>
                </c:pt>
                <c:pt idx="203">
                  <c:v>96.935276015331425</c:v>
                </c:pt>
                <c:pt idx="204">
                  <c:v>96.945132449328895</c:v>
                </c:pt>
                <c:pt idx="205">
                  <c:v>96.954982573682884</c:v>
                </c:pt>
                <c:pt idx="206">
                  <c:v>96.964826445976882</c:v>
                </c:pt>
                <c:pt idx="207">
                  <c:v>96.974664121502386</c:v>
                </c:pt>
                <c:pt idx="208">
                  <c:v>96.984495653354344</c:v>
                </c:pt>
                <c:pt idx="209">
                  <c:v>96.994321092522469</c:v>
                </c:pt>
                <c:pt idx="210">
                  <c:v>97.004140487978702</c:v>
                </c:pt>
                <c:pt idx="211">
                  <c:v>97.013953886761257</c:v>
                </c:pt>
                <c:pt idx="212">
                  <c:v>97.023761334054939</c:v>
                </c:pt>
                <c:pt idx="213">
                  <c:v>97.03356287326821</c:v>
                </c:pt>
                <c:pt idx="214">
                  <c:v>97.043358546107157</c:v>
                </c:pt>
                <c:pt idx="215">
                  <c:v>97.053148392646108</c:v>
                </c:pt>
                <c:pt idx="216">
                  <c:v>97.062932451395625</c:v>
                </c:pt>
                <c:pt idx="217">
                  <c:v>97.072710759367453</c:v>
                </c:pt>
                <c:pt idx="218">
                  <c:v>97.082483352136819</c:v>
                </c:pt>
                <c:pt idx="219">
                  <c:v>97.092250263902201</c:v>
                </c:pt>
              </c:numCache>
            </c:numRef>
          </c:yVal>
          <c:smooth val="1"/>
          <c:extLst>
            <c:ext xmlns:c16="http://schemas.microsoft.com/office/drawing/2014/chart" uri="{C3380CC4-5D6E-409C-BE32-E72D297353CC}">
              <c16:uniqueId val="{00000000-E8E7-4EF0-BBDA-803EE379422A}"/>
            </c:ext>
          </c:extLst>
        </c:ser>
        <c:dLbls>
          <c:showLegendKey val="0"/>
          <c:showVal val="0"/>
          <c:showCatName val="0"/>
          <c:showSerName val="0"/>
          <c:showPercent val="0"/>
          <c:showBubbleSize val="0"/>
        </c:dLbls>
        <c:axId val="83362560"/>
        <c:axId val="83364864"/>
      </c:scatterChart>
      <c:valAx>
        <c:axId val="833625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83364864"/>
        <c:crosses val="autoZero"/>
        <c:crossBetween val="midCat"/>
      </c:valAx>
      <c:valAx>
        <c:axId val="83364864"/>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3625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2'!$A$20:$A$239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'HSFET 2'!$B$20:$B$239</c:f>
              <c:numCache>
                <c:formatCode>0.00</c:formatCode>
                <c:ptCount val="220"/>
                <c:pt idx="0">
                  <c:v>85</c:v>
                </c:pt>
                <c:pt idx="1">
                  <c:v>87.357277819952685</c:v>
                </c:pt>
                <c:pt idx="2">
                  <c:v>88.422355936774409</c:v>
                </c:pt>
                <c:pt idx="3">
                  <c:v>89.186990134478606</c:v>
                </c:pt>
                <c:pt idx="4">
                  <c:v>89.787474485187772</c:v>
                </c:pt>
                <c:pt idx="5">
                  <c:v>90.280966672085924</c:v>
                </c:pt>
                <c:pt idx="6">
                  <c:v>90.697803144271106</c:v>
                </c:pt>
                <c:pt idx="7">
                  <c:v>91.056309493297377</c:v>
                </c:pt>
                <c:pt idx="8">
                  <c:v>91.368675765492242</c:v>
                </c:pt>
                <c:pt idx="9">
                  <c:v>91.643631268171887</c:v>
                </c:pt>
                <c:pt idx="10">
                  <c:v>91.8877629539395</c:v>
                </c:pt>
                <c:pt idx="11">
                  <c:v>92.106215899977073</c:v>
                </c:pt>
                <c:pt idx="12">
                  <c:v>92.303097657525228</c:v>
                </c:pt>
                <c:pt idx="13">
                  <c:v>92.481732593595268</c:v>
                </c:pt>
                <c:pt idx="14">
                  <c:v>92.644834893196361</c:v>
                </c:pt>
                <c:pt idx="15">
                  <c:v>92.794633815340575</c:v>
                </c:pt>
                <c:pt idx="16">
                  <c:v>92.932968518615809</c:v>
                </c:pt>
                <c:pt idx="17">
                  <c:v>93.061361994859141</c:v>
                </c:pt>
                <c:pt idx="18">
                  <c:v>93.181079787944952</c:v>
                </c:pt>
                <c:pt idx="19">
                  <c:v>93.293177156197757</c:v>
                </c:pt>
                <c:pt idx="20">
                  <c:v>93.398537210311574</c:v>
                </c:pt>
                <c:pt idx="21">
                  <c:v>93.497901880249827</c:v>
                </c:pt>
                <c:pt idx="22">
                  <c:v>93.591897123246397</c:v>
                </c:pt>
                <c:pt idx="23">
                  <c:v>93.681053477476638</c:v>
                </c:pt>
                <c:pt idx="24">
                  <c:v>93.765822839797295</c:v>
                </c:pt>
                <c:pt idx="25">
                  <c:v>93.846592173165547</c:v>
                </c:pt>
                <c:pt idx="26">
                  <c:v>93.923694713983807</c:v>
                </c:pt>
                <c:pt idx="27">
                  <c:v>93.997419141883896</c:v>
                </c:pt>
                <c:pt idx="28">
                  <c:v>94.068017087893523</c:v>
                </c:pt>
                <c:pt idx="29">
                  <c:v>94.135709286959326</c:v>
                </c:pt>
                <c:pt idx="30">
                  <c:v>94.200690624053365</c:v>
                </c:pt>
                <c:pt idx="31">
                  <c:v>94.263134276972025</c:v>
                </c:pt>
                <c:pt idx="32">
                  <c:v>94.323195121409597</c:v>
                </c:pt>
                <c:pt idx="33">
                  <c:v>94.381012533328956</c:v>
                </c:pt>
                <c:pt idx="34">
                  <c:v>94.436712698755073</c:v>
                </c:pt>
                <c:pt idx="35">
                  <c:v>94.490410520825918</c:v>
                </c:pt>
                <c:pt idx="36">
                  <c:v>94.542211197395702</c:v>
                </c:pt>
                <c:pt idx="37">
                  <c:v>94.592211529000465</c:v>
                </c:pt>
                <c:pt idx="38">
                  <c:v>94.640501006000719</c:v>
                </c:pt>
                <c:pt idx="39">
                  <c:v>94.687162714749675</c:v>
                </c:pt>
                <c:pt idx="40">
                  <c:v>94.732274095322481</c:v>
                </c:pt>
                <c:pt idx="41">
                  <c:v>94.775907577378135</c:v>
                </c:pt>
                <c:pt idx="42">
                  <c:v>94.818131115859458</c:v>
                </c:pt>
                <c:pt idx="43">
                  <c:v>94.859008644268258</c:v>
                </c:pt>
                <c:pt idx="44">
                  <c:v>94.898600460013569</c:v>
                </c:pt>
                <c:pt idx="45">
                  <c:v>94.936963553689054</c:v>
                </c:pt>
                <c:pt idx="46">
                  <c:v>94.97415189197848</c:v>
                </c:pt>
                <c:pt idx="47">
                  <c:v>95.010216662128414</c:v>
                </c:pt>
                <c:pt idx="48">
                  <c:v>95.045206484490279</c:v>
                </c:pt>
                <c:pt idx="49">
                  <c:v>95.079167598460785</c:v>
                </c:pt>
                <c:pt idx="50">
                  <c:v>95.112144026191359</c:v>
                </c:pt>
                <c:pt idx="51">
                  <c:v>95.144177717655367</c:v>
                </c:pt>
                <c:pt idx="52">
                  <c:v>95.175308680021757</c:v>
                </c:pt>
                <c:pt idx="53">
                  <c:v>95.205575093761837</c:v>
                </c:pt>
                <c:pt idx="54">
                  <c:v>95.235013417488474</c:v>
                </c:pt>
                <c:pt idx="55">
                  <c:v>95.263658483177664</c:v>
                </c:pt>
                <c:pt idx="56">
                  <c:v>95.291543583136956</c:v>
                </c:pt>
                <c:pt idx="57">
                  <c:v>95.318700549850476</c:v>
                </c:pt>
                <c:pt idx="58">
                  <c:v>95.345159829639798</c:v>
                </c:pt>
                <c:pt idx="59">
                  <c:v>95.370950550921634</c:v>
                </c:pt>
                <c:pt idx="60">
                  <c:v>95.39610058771558</c:v>
                </c:pt>
                <c:pt idx="61">
                  <c:v>95.420636618948663</c:v>
                </c:pt>
                <c:pt idx="62">
                  <c:v>95.444584184016875</c:v>
                </c:pt>
                <c:pt idx="63">
                  <c:v>95.467967734992399</c:v>
                </c:pt>
                <c:pt idx="64">
                  <c:v>95.49081068580611</c:v>
                </c:pt>
                <c:pt idx="65">
                  <c:v>95.513135458686705</c:v>
                </c:pt>
                <c:pt idx="66">
                  <c:v>95.534963528097151</c:v>
                </c:pt>
                <c:pt idx="67">
                  <c:v>95.556315462376418</c:v>
                </c:pt>
                <c:pt idx="68">
                  <c:v>95.577210963266523</c:v>
                </c:pt>
                <c:pt idx="69">
                  <c:v>95.597668903481832</c:v>
                </c:pt>
                <c:pt idx="70">
                  <c:v>95.617707362458773</c:v>
                </c:pt>
                <c:pt idx="71">
                  <c:v>95.637343660407794</c:v>
                </c:pt>
                <c:pt idx="72">
                  <c:v>95.656594390775723</c:v>
                </c:pt>
                <c:pt idx="73">
                  <c:v>95.675475451215732</c:v>
                </c:pt>
                <c:pt idx="74">
                  <c:v>95.694002073152234</c:v>
                </c:pt>
                <c:pt idx="75">
                  <c:v>95.712188850019544</c:v>
                </c:pt>
                <c:pt idx="76">
                  <c:v>95.730049764246601</c:v>
                </c:pt>
                <c:pt idx="77">
                  <c:v>95.747598213053706</c:v>
                </c:pt>
                <c:pt idx="78">
                  <c:v>95.76484703312191</c:v>
                </c:pt>
                <c:pt idx="79">
                  <c:v>95.781808524191248</c:v>
                </c:pt>
                <c:pt idx="80">
                  <c:v>95.798494471640083</c:v>
                </c:pt>
                <c:pt idx="81">
                  <c:v>95.814916168094044</c:v>
                </c:pt>
                <c:pt idx="82">
                  <c:v>95.831084434110181</c:v>
                </c:pt>
                <c:pt idx="83">
                  <c:v>95.8470096379788</c:v>
                </c:pt>
                <c:pt idx="84">
                  <c:v>95.862701714683439</c:v>
                </c:pt>
                <c:pt idx="85">
                  <c:v>95.878170184056515</c:v>
                </c:pt>
                <c:pt idx="86">
                  <c:v>95.893424168166788</c:v>
                </c:pt>
                <c:pt idx="87">
                  <c:v>95.908472407972241</c:v>
                </c:pt>
                <c:pt idx="88">
                  <c:v>95.923323279270733</c:v>
                </c:pt>
                <c:pt idx="89">
                  <c:v>95.937984807978822</c:v>
                </c:pt>
                <c:pt idx="90">
                  <c:v>95.952464684767989</c:v>
                </c:pt>
                <c:pt idx="91">
                  <c:v>95.966770279085665</c:v>
                </c:pt>
                <c:pt idx="92">
                  <c:v>95.980908652587686</c:v>
                </c:pt>
                <c:pt idx="93">
                  <c:v>95.99488657200709</c:v>
                </c:pt>
                <c:pt idx="94">
                  <c:v>96.008710521483337</c:v>
                </c:pt>
                <c:pt idx="95">
                  <c:v>96.022386714374889</c:v>
                </c:pt>
                <c:pt idx="96">
                  <c:v>96.035921104576886</c:v>
                </c:pt>
                <c:pt idx="97">
                  <c:v>96.049319397365082</c:v>
                </c:pt>
                <c:pt idx="98">
                  <c:v>96.062587059785614</c:v>
                </c:pt>
                <c:pt idx="99">
                  <c:v>96.075729330610343</c:v>
                </c:pt>
                <c:pt idx="100">
                  <c:v>96.088751229875385</c:v>
                </c:pt>
                <c:pt idx="101">
                  <c:v>96.101657568020855</c:v>
                </c:pt>
                <c:pt idx="102">
                  <c:v>96.114452954648371</c:v>
                </c:pt>
                <c:pt idx="103">
                  <c:v>96.127141806912263</c:v>
                </c:pt>
                <c:pt idx="104">
                  <c:v>96.139728357560116</c:v>
                </c:pt>
                <c:pt idx="105">
                  <c:v>96.152216662637059</c:v>
                </c:pt>
                <c:pt idx="106">
                  <c:v>96.164610608868117</c:v>
                </c:pt>
                <c:pt idx="107">
                  <c:v>96.176913920731977</c:v>
                </c:pt>
                <c:pt idx="108">
                  <c:v>96.189130167239043</c:v>
                </c:pt>
                <c:pt idx="109">
                  <c:v>96.201262768426403</c:v>
                </c:pt>
                <c:pt idx="110">
                  <c:v>96.213315001581208</c:v>
                </c:pt>
                <c:pt idx="111">
                  <c:v>96.225290007204066</c:v>
                </c:pt>
                <c:pt idx="112">
                  <c:v>96.237190794723332</c:v>
                </c:pt>
                <c:pt idx="113">
                  <c:v>96.24902024797052</c:v>
                </c:pt>
                <c:pt idx="114">
                  <c:v>96.260781130426949</c:v>
                </c:pt>
                <c:pt idx="115">
                  <c:v>96.272476090251303</c:v>
                </c:pt>
                <c:pt idx="116">
                  <c:v>96.284107665096968</c:v>
                </c:pt>
                <c:pt idx="117">
                  <c:v>96.295678286728204</c:v>
                </c:pt>
                <c:pt idx="118">
                  <c:v>96.307190285443468</c:v>
                </c:pt>
                <c:pt idx="119">
                  <c:v>96.318645894313903</c:v>
                </c:pt>
                <c:pt idx="120">
                  <c:v>96.330047253244715</c:v>
                </c:pt>
                <c:pt idx="121">
                  <c:v>96.341396412866956</c:v>
                </c:pt>
                <c:pt idx="122">
                  <c:v>96.352695338266713</c:v>
                </c:pt>
                <c:pt idx="123">
                  <c:v>96.363945912558421</c:v>
                </c:pt>
                <c:pt idx="124">
                  <c:v>96.375149940308972</c:v>
                </c:pt>
                <c:pt idx="125">
                  <c:v>96.386309150818775</c:v>
                </c:pt>
                <c:pt idx="126">
                  <c:v>96.397425201265747</c:v>
                </c:pt>
                <c:pt idx="127">
                  <c:v>96.408499679717906</c:v>
                </c:pt>
                <c:pt idx="128">
                  <c:v>96.419534108020173</c:v>
                </c:pt>
                <c:pt idx="129">
                  <c:v>96.430529944560618</c:v>
                </c:pt>
                <c:pt idx="130">
                  <c:v>96.441488586920983</c:v>
                </c:pt>
                <c:pt idx="131">
                  <c:v>96.452411374416698</c:v>
                </c:pt>
                <c:pt idx="132">
                  <c:v>96.46329959053061</c:v>
                </c:pt>
                <c:pt idx="133">
                  <c:v>96.474154465245164</c:v>
                </c:pt>
                <c:pt idx="134">
                  <c:v>96.484977177277059</c:v>
                </c:pt>
                <c:pt idx="135">
                  <c:v>96.495768856218689</c:v>
                </c:pt>
                <c:pt idx="136">
                  <c:v>96.506530584589925</c:v>
                </c:pt>
                <c:pt idx="137">
                  <c:v>96.517263399804463</c:v>
                </c:pt>
                <c:pt idx="138">
                  <c:v>96.527968296053729</c:v>
                </c:pt>
                <c:pt idx="139">
                  <c:v>96.538646226112348</c:v>
                </c:pt>
                <c:pt idx="140">
                  <c:v>96.549298103068026</c:v>
                </c:pt>
                <c:pt idx="141">
                  <c:v>96.559924801979207</c:v>
                </c:pt>
                <c:pt idx="142">
                  <c:v>96.570527161463545</c:v>
                </c:pt>
                <c:pt idx="143">
                  <c:v>96.581105985219992</c:v>
                </c:pt>
                <c:pt idx="144">
                  <c:v>96.591662043487219</c:v>
                </c:pt>
                <c:pt idx="145">
                  <c:v>96.602196074441238</c:v>
                </c:pt>
                <c:pt idx="146">
                  <c:v>96.612708785534622</c:v>
                </c:pt>
                <c:pt idx="147">
                  <c:v>96.623200854779682</c:v>
                </c:pt>
                <c:pt idx="148">
                  <c:v>96.63367293197814</c:v>
                </c:pt>
                <c:pt idx="149">
                  <c:v>96.644125639899443</c:v>
                </c:pt>
                <c:pt idx="150">
                  <c:v>96.654559575409777</c:v>
                </c:pt>
                <c:pt idx="151">
                  <c:v>96.664975310553999</c:v>
                </c:pt>
                <c:pt idx="152">
                  <c:v>96.675373393592338</c:v>
                </c:pt>
                <c:pt idx="153">
                  <c:v>96.685754349993744</c:v>
                </c:pt>
                <c:pt idx="154">
                  <c:v>96.696118683387908</c:v>
                </c:pt>
                <c:pt idx="155">
                  <c:v>96.706466876477279</c:v>
                </c:pt>
                <c:pt idx="156">
                  <c:v>96.716799391911195</c:v>
                </c:pt>
                <c:pt idx="157">
                  <c:v>96.727116673123362</c:v>
                </c:pt>
                <c:pt idx="158">
                  <c:v>96.737419145134439</c:v>
                </c:pt>
                <c:pt idx="159">
                  <c:v>96.747707215321043</c:v>
                </c:pt>
                <c:pt idx="160">
                  <c:v>96.757981274152684</c:v>
                </c:pt>
                <c:pt idx="161">
                  <c:v>96.7682416958978</c:v>
                </c:pt>
                <c:pt idx="162">
                  <c:v>96.778488839300479</c:v>
                </c:pt>
                <c:pt idx="163">
                  <c:v>96.788723048228803</c:v>
                </c:pt>
                <c:pt idx="164">
                  <c:v>96.798944652296072</c:v>
                </c:pt>
                <c:pt idx="165">
                  <c:v>96.809153967456211</c:v>
                </c:pt>
                <c:pt idx="166">
                  <c:v>96.819351296574155</c:v>
                </c:pt>
                <c:pt idx="167">
                  <c:v>96.829536929972562</c:v>
                </c:pt>
                <c:pt idx="168">
                  <c:v>96.83971114595559</c:v>
                </c:pt>
                <c:pt idx="169">
                  <c:v>96.849874211310777</c:v>
                </c:pt>
                <c:pt idx="170">
                  <c:v>96.860026381790021</c:v>
                </c:pt>
                <c:pt idx="171">
                  <c:v>96.870167902570515</c:v>
                </c:pt>
                <c:pt idx="172">
                  <c:v>96.880299008696269</c:v>
                </c:pt>
                <c:pt idx="173">
                  <c:v>96.890419925501334</c:v>
                </c:pt>
                <c:pt idx="174">
                  <c:v>96.900530869015299</c:v>
                </c:pt>
                <c:pt idx="175">
                  <c:v>96.910632046351822</c:v>
                </c:pt>
                <c:pt idx="176">
                  <c:v>96.920723656081009</c:v>
                </c:pt>
                <c:pt idx="177">
                  <c:v>96.930805888586136</c:v>
                </c:pt>
                <c:pt idx="178">
                  <c:v>96.940878926405574</c:v>
                </c:pt>
                <c:pt idx="179">
                  <c:v>96.950942944560353</c:v>
                </c:pt>
                <c:pt idx="180">
                  <c:v>96.96099811086809</c:v>
                </c:pt>
                <c:pt idx="181">
                  <c:v>96.971044586243778</c:v>
                </c:pt>
                <c:pt idx="182">
                  <c:v>96.981082524988082</c:v>
                </c:pt>
                <c:pt idx="183">
                  <c:v>96.991112075063413</c:v>
                </c:pt>
                <c:pt idx="184">
                  <c:v>97.00113337835873</c:v>
                </c:pt>
                <c:pt idx="185">
                  <c:v>97.011146570943069</c:v>
                </c:pt>
                <c:pt idx="186">
                  <c:v>97.021151783308554</c:v>
                </c:pt>
                <c:pt idx="187">
                  <c:v>97.031149140603333</c:v>
                </c:pt>
                <c:pt idx="188">
                  <c:v>97.041138762854601</c:v>
                </c:pt>
                <c:pt idx="189">
                  <c:v>97.05112076518256</c:v>
                </c:pt>
                <c:pt idx="190">
                  <c:v>97.061095258005167</c:v>
                </c:pt>
                <c:pt idx="191">
                  <c:v>97.071062347234573</c:v>
                </c:pt>
                <c:pt idx="192">
                  <c:v>97.081022134465229</c:v>
                </c:pt>
                <c:pt idx="193">
                  <c:v>97.090974717154083</c:v>
                </c:pt>
                <c:pt idx="194">
                  <c:v>97.100920188793438</c:v>
                </c:pt>
                <c:pt idx="195">
                  <c:v>97.110858639076412</c:v>
                </c:pt>
                <c:pt idx="196">
                  <c:v>97.12079015405557</c:v>
                </c:pt>
                <c:pt idx="197">
                  <c:v>97.130714816294898</c:v>
                </c:pt>
                <c:pt idx="198">
                  <c:v>97.140632705015477</c:v>
                </c:pt>
                <c:pt idx="199">
                  <c:v>97.150543896235021</c:v>
                </c:pt>
                <c:pt idx="200">
                  <c:v>97.160448462901627</c:v>
                </c:pt>
                <c:pt idx="201">
                  <c:v>97.170346475021887</c:v>
                </c:pt>
                <c:pt idx="202">
                  <c:v>97.180237999783699</c:v>
                </c:pt>
                <c:pt idx="203">
                  <c:v>97.190123101673947</c:v>
                </c:pt>
                <c:pt idx="204">
                  <c:v>97.200001842591234</c:v>
                </c:pt>
                <c:pt idx="205">
                  <c:v>97.20987428195393</c:v>
                </c:pt>
                <c:pt idx="206">
                  <c:v>97.219740476803693</c:v>
                </c:pt>
                <c:pt idx="207">
                  <c:v>97.229600481904669</c:v>
                </c:pt>
                <c:pt idx="208">
                  <c:v>97.239454349838581</c:v>
                </c:pt>
                <c:pt idx="209">
                  <c:v>97.249302131095789</c:v>
                </c:pt>
                <c:pt idx="210">
                  <c:v>97.259143874162618</c:v>
                </c:pt>
                <c:pt idx="211">
                  <c:v>97.268979625604914</c:v>
                </c:pt>
                <c:pt idx="212">
                  <c:v>97.278809430148328</c:v>
                </c:pt>
                <c:pt idx="213">
                  <c:v>97.288633330754976</c:v>
                </c:pt>
                <c:pt idx="214">
                  <c:v>97.29845136869713</c:v>
                </c:pt>
                <c:pt idx="215">
                  <c:v>97.308263583627678</c:v>
                </c:pt>
                <c:pt idx="216">
                  <c:v>97.31807001364777</c:v>
                </c:pt>
                <c:pt idx="217">
                  <c:v>97.327870695371473</c:v>
                </c:pt>
                <c:pt idx="218">
                  <c:v>97.337665663987892</c:v>
                </c:pt>
                <c:pt idx="219">
                  <c:v>97.347454953320607</c:v>
                </c:pt>
              </c:numCache>
            </c:numRef>
          </c:yVal>
          <c:smooth val="1"/>
          <c:extLst>
            <c:ext xmlns:c16="http://schemas.microsoft.com/office/drawing/2014/chart" uri="{C3380CC4-5D6E-409C-BE32-E72D297353CC}">
              <c16:uniqueId val="{00000000-31BA-41CE-B027-B42EC080A3D4}"/>
            </c:ext>
          </c:extLst>
        </c:ser>
        <c:dLbls>
          <c:showLegendKey val="0"/>
          <c:showVal val="0"/>
          <c:showCatName val="0"/>
          <c:showSerName val="0"/>
          <c:showPercent val="0"/>
          <c:showBubbleSize val="0"/>
        </c:dLbls>
        <c:axId val="83719296"/>
        <c:axId val="102181120"/>
      </c:scatterChart>
      <c:valAx>
        <c:axId val="83719296"/>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02181120"/>
        <c:crosses val="autoZero"/>
        <c:crossBetween val="midCat"/>
      </c:valAx>
      <c:valAx>
        <c:axId val="10218112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719296"/>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1'!$A$20:$A$239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'LSFET 1'!$B$20:$B$239</c:f>
              <c:numCache>
                <c:formatCode>0.00</c:formatCode>
                <c:ptCount val="220"/>
                <c:pt idx="0">
                  <c:v>85</c:v>
                </c:pt>
                <c:pt idx="1">
                  <c:v>87.179091906299234</c:v>
                </c:pt>
                <c:pt idx="2">
                  <c:v>88.276497354728193</c:v>
                </c:pt>
                <c:pt idx="3">
                  <c:v>89.043003033460195</c:v>
                </c:pt>
                <c:pt idx="4">
                  <c:v>89.633315113301364</c:v>
                </c:pt>
                <c:pt idx="5">
                  <c:v>90.11153912592448</c:v>
                </c:pt>
                <c:pt idx="6">
                  <c:v>90.511622795976635</c:v>
                </c:pt>
                <c:pt idx="7">
                  <c:v>90.853649235535343</c:v>
                </c:pt>
                <c:pt idx="8">
                  <c:v>91.150593554845855</c:v>
                </c:pt>
                <c:pt idx="9">
                  <c:v>91.411484120682672</c:v>
                </c:pt>
                <c:pt idx="10">
                  <c:v>91.64296939224576</c:v>
                </c:pt>
                <c:pt idx="11">
                  <c:v>91.850142982368368</c:v>
                </c:pt>
                <c:pt idx="12">
                  <c:v>92.037010813078666</c:v>
                </c:pt>
                <c:pt idx="13">
                  <c:v>92.206777417115262</c:v>
                </c:pt>
                <c:pt idx="14">
                  <c:v>92.362035187354721</c:v>
                </c:pt>
                <c:pt idx="15">
                  <c:v>92.504897665811669</c:v>
                </c:pt>
                <c:pt idx="16">
                  <c:v>92.637098010994563</c:v>
                </c:pt>
                <c:pt idx="17">
                  <c:v>92.760064201710563</c:v>
                </c:pt>
                <c:pt idx="18">
                  <c:v>92.874977758186958</c:v>
                </c:pt>
                <c:pt idx="19">
                  <c:v>92.982820258002192</c:v>
                </c:pt>
                <c:pt idx="20">
                  <c:v>93.084410530076354</c:v>
                </c:pt>
                <c:pt idx="21">
                  <c:v>93.180434578748901</c:v>
                </c:pt>
                <c:pt idx="22">
                  <c:v>93.271469759387998</c:v>
                </c:pt>
                <c:pt idx="23">
                  <c:v>93.358004366833484</c:v>
                </c:pt>
                <c:pt idx="24">
                  <c:v>93.440453540929639</c:v>
                </c:pt>
                <c:pt idx="25">
                  <c:v>93.519172202817998</c:v>
                </c:pt>
                <c:pt idx="26">
                  <c:v>93.594465590410564</c:v>
                </c:pt>
                <c:pt idx="27">
                  <c:v>93.666597848610792</c:v>
                </c:pt>
                <c:pt idx="28">
                  <c:v>93.735799040987885</c:v>
                </c:pt>
                <c:pt idx="29">
                  <c:v>93.802270878985055</c:v>
                </c:pt>
                <c:pt idx="30">
                  <c:v>93.866191408246692</c:v>
                </c:pt>
                <c:pt idx="31">
                  <c:v>93.927718846247885</c:v>
                </c:pt>
                <c:pt idx="32">
                  <c:v>93.986994728801022</c:v>
                </c:pt>
                <c:pt idx="33">
                  <c:v>94.044146493426396</c:v>
                </c:pt>
                <c:pt idx="34">
                  <c:v>94.099289603615475</c:v>
                </c:pt>
                <c:pt idx="35">
                  <c:v>94.152529298591361</c:v>
                </c:pt>
                <c:pt idx="36">
                  <c:v>94.203962037405702</c:v>
                </c:pt>
                <c:pt idx="37">
                  <c:v>94.253676693406447</c:v>
                </c:pt>
                <c:pt idx="38">
                  <c:v>94.301755544703894</c:v>
                </c:pt>
                <c:pt idx="39">
                  <c:v>94.348275097800354</c:v>
                </c:pt>
                <c:pt idx="40">
                  <c:v>94.393306774665362</c:v>
                </c:pt>
                <c:pt idx="41">
                  <c:v>94.43691748793745</c:v>
                </c:pt>
                <c:pt idx="42">
                  <c:v>94.479170124374789</c:v>
                </c:pt>
                <c:pt idx="43">
                  <c:v>94.520123952966046</c:v>
                </c:pt>
                <c:pt idx="44">
                  <c:v>94.559834971090382</c:v>
                </c:pt>
                <c:pt idx="45">
                  <c:v>94.598356199655285</c:v>
                </c:pt>
                <c:pt idx="46">
                  <c:v>94.635737936135158</c:v>
                </c:pt>
                <c:pt idx="47">
                  <c:v>94.672027972801203</c:v>
                </c:pt>
                <c:pt idx="48">
                  <c:v>94.707271786101771</c:v>
                </c:pt>
                <c:pt idx="49">
                  <c:v>94.741512702067524</c:v>
                </c:pt>
                <c:pt idx="50">
                  <c:v>94.774792041731828</c:v>
                </c:pt>
                <c:pt idx="51">
                  <c:v>94.807149249835533</c:v>
                </c:pt>
                <c:pt idx="52">
                  <c:v>94.838622009497186</c:v>
                </c:pt>
                <c:pt idx="53">
                  <c:v>94.869246345050186</c:v>
                </c:pt>
                <c:pt idx="54">
                  <c:v>94.899056714856727</c:v>
                </c:pt>
                <c:pt idx="55">
                  <c:v>94.928086095588839</c:v>
                </c:pt>
                <c:pt idx="56">
                  <c:v>94.956366059205564</c:v>
                </c:pt>
                <c:pt idx="57">
                  <c:v>94.983926843642479</c:v>
                </c:pt>
                <c:pt idx="58">
                  <c:v>95.010797418054935</c:v>
                </c:pt>
                <c:pt idx="59">
                  <c:v>95.037005543313938</c:v>
                </c:pt>
                <c:pt idx="60">
                  <c:v>95.062577828336984</c:v>
                </c:pt>
                <c:pt idx="61">
                  <c:v>95.08753978274008</c:v>
                </c:pt>
                <c:pt idx="62">
                  <c:v>95.111915866219263</c:v>
                </c:pt>
                <c:pt idx="63">
                  <c:v>95.135729535004913</c:v>
                </c:pt>
                <c:pt idx="64">
                  <c:v>95.159003285679873</c:v>
                </c:pt>
                <c:pt idx="65">
                  <c:v>95.181758696608028</c:v>
                </c:pt>
                <c:pt idx="66">
                  <c:v>95.204016467184985</c:v>
                </c:pt>
                <c:pt idx="67">
                  <c:v>95.225796455091853</c:v>
                </c:pt>
                <c:pt idx="68">
                  <c:v>95.247117711709222</c:v>
                </c:pt>
                <c:pt idx="69">
                  <c:v>95.267998515827742</c:v>
                </c:pt>
                <c:pt idx="70">
                  <c:v>95.288456405774838</c:v>
                </c:pt>
                <c:pt idx="71">
                  <c:v>95.308508210062755</c:v>
                </c:pt>
                <c:pt idx="72">
                  <c:v>95.328170076651361</c:v>
                </c:pt>
                <c:pt idx="73">
                  <c:v>95.347457500909329</c:v>
                </c:pt>
                <c:pt idx="74">
                  <c:v>95.366385352348331</c:v>
                </c:pt>
                <c:pt idx="75">
                  <c:v>95.384967900198461</c:v>
                </c:pt>
                <c:pt idx="76">
                  <c:v>95.403218837886271</c:v>
                </c:pt>
                <c:pt idx="77">
                  <c:v>95.421151306472041</c:v>
                </c:pt>
                <c:pt idx="78">
                  <c:v>95.438777917098164</c:v>
                </c:pt>
                <c:pt idx="79">
                  <c:v>95.456110772496757</c:v>
                </c:pt>
                <c:pt idx="80">
                  <c:v>95.47316148760089</c:v>
                </c:pt>
                <c:pt idx="81">
                  <c:v>95.489941209301151</c:v>
                </c:pt>
                <c:pt idx="82">
                  <c:v>95.506460635386318</c:v>
                </c:pt>
                <c:pt idx="83">
                  <c:v>95.522730032704828</c:v>
                </c:pt>
                <c:pt idx="84">
                  <c:v>95.538759254581095</c:v>
                </c:pt>
                <c:pt idx="85">
                  <c:v>95.554557757519405</c:v>
                </c:pt>
                <c:pt idx="86">
                  <c:v>95.570134617225989</c:v>
                </c:pt>
                <c:pt idx="87">
                  <c:v>95.585498543978332</c:v>
                </c:pt>
                <c:pt idx="88">
                  <c:v>95.60065789736926</c:v>
                </c:pt>
                <c:pt idx="89">
                  <c:v>95.615620700452325</c:v>
                </c:pt>
                <c:pt idx="90">
                  <c:v>95.630394653313317</c:v>
                </c:pt>
                <c:pt idx="91">
                  <c:v>95.644987146091637</c:v>
                </c:pt>
                <c:pt idx="92">
                  <c:v>95.659405271474611</c:v>
                </c:pt>
                <c:pt idx="93">
                  <c:v>95.673655836686194</c:v>
                </c:pt>
                <c:pt idx="94">
                  <c:v>95.687745374990953</c:v>
                </c:pt>
                <c:pt idx="95">
                  <c:v>95.701680156733119</c:v>
                </c:pt>
                <c:pt idx="96">
                  <c:v>95.715466199929779</c:v>
                </c:pt>
                <c:pt idx="97">
                  <c:v>95.729109280436333</c:v>
                </c:pt>
                <c:pt idx="98">
                  <c:v>95.74261494170166</c:v>
                </c:pt>
                <c:pt idx="99">
                  <c:v>95.755988504129675</c:v>
                </c:pt>
                <c:pt idx="100">
                  <c:v>95.769235074063147</c:v>
                </c:pt>
                <c:pt idx="101">
                  <c:v>95.782359552405353</c:v>
                </c:pt>
                <c:pt idx="102">
                  <c:v>95.795366642893953</c:v>
                </c:pt>
                <c:pt idx="103">
                  <c:v>95.808260860041258</c:v>
                </c:pt>
                <c:pt idx="104">
                  <c:v>95.821046536754579</c:v>
                </c:pt>
                <c:pt idx="105">
                  <c:v>95.833727831649242</c:v>
                </c:pt>
                <c:pt idx="106">
                  <c:v>95.84630873606703</c:v>
                </c:pt>
                <c:pt idx="107">
                  <c:v>95.858793080811665</c:v>
                </c:pt>
                <c:pt idx="108">
                  <c:v>95.87118454261298</c:v>
                </c:pt>
                <c:pt idx="109">
                  <c:v>95.883486650330639</c:v>
                </c:pt>
                <c:pt idx="110">
                  <c:v>95.895702790907819</c:v>
                </c:pt>
                <c:pt idx="111">
                  <c:v>95.907836215085126</c:v>
                </c:pt>
                <c:pt idx="112">
                  <c:v>95.919890042884319</c:v>
                </c:pt>
                <c:pt idx="113">
                  <c:v>95.931867268871116</c:v>
                </c:pt>
                <c:pt idx="114">
                  <c:v>95.943770767205962</c:v>
                </c:pt>
                <c:pt idx="115">
                  <c:v>95.955603296491461</c:v>
                </c:pt>
                <c:pt idx="116">
                  <c:v>95.967367504424502</c:v>
                </c:pt>
                <c:pt idx="117">
                  <c:v>95.979065932260937</c:v>
                </c:pt>
                <c:pt idx="118">
                  <c:v>95.990701019100612</c:v>
                </c:pt>
                <c:pt idx="119">
                  <c:v>96.002275105999672</c:v>
                </c:pt>
                <c:pt idx="120">
                  <c:v>96.013790439917301</c:v>
                </c:pt>
                <c:pt idx="121">
                  <c:v>96.025249177503525</c:v>
                </c:pt>
                <c:pt idx="122">
                  <c:v>96.036653388734493</c:v>
                </c:pt>
                <c:pt idx="123">
                  <c:v>96.048005060401294</c:v>
                </c:pt>
                <c:pt idx="124">
                  <c:v>96.059306099458354</c:v>
                </c:pt>
                <c:pt idx="125">
                  <c:v>96.070558336236928</c:v>
                </c:pt>
                <c:pt idx="126">
                  <c:v>96.081763527529262</c:v>
                </c:pt>
                <c:pt idx="127">
                  <c:v>96.09292335954855</c:v>
                </c:pt>
                <c:pt idx="128">
                  <c:v>96.104039450769619</c:v>
                </c:pt>
                <c:pt idx="129">
                  <c:v>96.115113354655335</c:v>
                </c:pt>
                <c:pt idx="130">
                  <c:v>96.126146562273163</c:v>
                </c:pt>
                <c:pt idx="131">
                  <c:v>96.137140504806482</c:v>
                </c:pt>
                <c:pt idx="132">
                  <c:v>96.148096555964585</c:v>
                </c:pt>
                <c:pt idx="133">
                  <c:v>96.159016034295846</c:v>
                </c:pt>
                <c:pt idx="134">
                  <c:v>96.169900205407643</c:v>
                </c:pt>
                <c:pt idx="135">
                  <c:v>96.180750284096945</c:v>
                </c:pt>
                <c:pt idx="136">
                  <c:v>96.191567436395076</c:v>
                </c:pt>
                <c:pt idx="137">
                  <c:v>96.202352781530223</c:v>
                </c:pt>
                <c:pt idx="138">
                  <c:v>96.213107393810887</c:v>
                </c:pt>
                <c:pt idx="139">
                  <c:v>96.223832304433515</c:v>
                </c:pt>
                <c:pt idx="140">
                  <c:v>96.234528503217362</c:v>
                </c:pt>
                <c:pt idx="141">
                  <c:v>96.245196940269523</c:v>
                </c:pt>
                <c:pt idx="142">
                  <c:v>96.255838527582924</c:v>
                </c:pt>
                <c:pt idx="143">
                  <c:v>96.266454140569991</c:v>
                </c:pt>
                <c:pt idx="144">
                  <c:v>96.277044619534578</c:v>
                </c:pt>
                <c:pt idx="145">
                  <c:v>96.287610771084616</c:v>
                </c:pt>
                <c:pt idx="146">
                  <c:v>96.298153369487963</c:v>
                </c:pt>
                <c:pt idx="147">
                  <c:v>96.308673157973615</c:v>
                </c:pt>
                <c:pt idx="148">
                  <c:v>96.31917084998058</c:v>
                </c:pt>
                <c:pt idx="149">
                  <c:v>96.329647130356406</c:v>
                </c:pt>
                <c:pt idx="150">
                  <c:v>96.340102656507611</c:v>
                </c:pt>
                <c:pt idx="151">
                  <c:v>96.350538059503634</c:v>
                </c:pt>
                <c:pt idx="152">
                  <c:v>96.360953945136501</c:v>
                </c:pt>
                <c:pt idx="153">
                  <c:v>96.37135089493772</c:v>
                </c:pt>
                <c:pt idx="154">
                  <c:v>96.381729467154372</c:v>
                </c:pt>
                <c:pt idx="155">
                  <c:v>96.392090197685761</c:v>
                </c:pt>
                <c:pt idx="156">
                  <c:v>96.402433600982548</c:v>
                </c:pt>
                <c:pt idx="157">
                  <c:v>96.412760170909507</c:v>
                </c:pt>
                <c:pt idx="158">
                  <c:v>96.423070381573709</c:v>
                </c:pt>
                <c:pt idx="159">
                  <c:v>96.43336468811934</c:v>
                </c:pt>
                <c:pt idx="160">
                  <c:v>96.443643527490437</c:v>
                </c:pt>
                <c:pt idx="161">
                  <c:v>96.453907319163051</c:v>
                </c:pt>
                <c:pt idx="162">
                  <c:v>96.464156465847879</c:v>
                </c:pt>
                <c:pt idx="163">
                  <c:v>96.47439135416468</c:v>
                </c:pt>
                <c:pt idx="164">
                  <c:v>96.484612355289443</c:v>
                </c:pt>
                <c:pt idx="165">
                  <c:v>96.494819825575604</c:v>
                </c:pt>
                <c:pt idx="166">
                  <c:v>96.505014107150231</c:v>
                </c:pt>
                <c:pt idx="167">
                  <c:v>96.515195528486259</c:v>
                </c:pt>
                <c:pt idx="168">
                  <c:v>96.525364404951588</c:v>
                </c:pt>
                <c:pt idx="169">
                  <c:v>96.535521039336246</c:v>
                </c:pt>
                <c:pt idx="170">
                  <c:v>96.545665722358208</c:v>
                </c:pt>
                <c:pt idx="171">
                  <c:v>96.55579873314889</c:v>
                </c:pt>
                <c:pt idx="172">
                  <c:v>96.565920339719185</c:v>
                </c:pt>
                <c:pt idx="173">
                  <c:v>96.576030799406652</c:v>
                </c:pt>
                <c:pt idx="174">
                  <c:v>96.586130359304718</c:v>
                </c:pt>
                <c:pt idx="175">
                  <c:v>96.596219256674715</c:v>
                </c:pt>
                <c:pt idx="176">
                  <c:v>96.606297719341228</c:v>
                </c:pt>
                <c:pt idx="177">
                  <c:v>96.616365966071527</c:v>
                </c:pt>
                <c:pt idx="178">
                  <c:v>96.626424206939873</c:v>
                </c:pt>
                <c:pt idx="179">
                  <c:v>96.63647264367701</c:v>
                </c:pt>
                <c:pt idx="180">
                  <c:v>96.646511470005677</c:v>
                </c:pt>
                <c:pt idx="181">
                  <c:v>96.656540871962605</c:v>
                </c:pt>
                <c:pt idx="182">
                  <c:v>96.666561028207582</c:v>
                </c:pt>
                <c:pt idx="183">
                  <c:v>96.676572110319995</c:v>
                </c:pt>
                <c:pt idx="184">
                  <c:v>96.686574283083587</c:v>
                </c:pt>
                <c:pt idx="185">
                  <c:v>96.696567704759659</c:v>
                </c:pt>
                <c:pt idx="186">
                  <c:v>96.706552527349274</c:v>
                </c:pt>
                <c:pt idx="187">
                  <c:v>96.716528896844963</c:v>
                </c:pt>
                <c:pt idx="188">
                  <c:v>96.726496953472292</c:v>
                </c:pt>
                <c:pt idx="189">
                  <c:v>96.7364568319217</c:v>
                </c:pt>
                <c:pt idx="190">
                  <c:v>96.74640866157101</c:v>
                </c:pt>
                <c:pt idx="191">
                  <c:v>96.756352566698993</c:v>
                </c:pt>
                <c:pt idx="192">
                  <c:v>96.766288666690372</c:v>
                </c:pt>
                <c:pt idx="193">
                  <c:v>96.776217076232498</c:v>
                </c:pt>
                <c:pt idx="194">
                  <c:v>96.786137905504248</c:v>
                </c:pt>
                <c:pt idx="195">
                  <c:v>96.796051260357146</c:v>
                </c:pt>
                <c:pt idx="196">
                  <c:v>96.805957242489399</c:v>
                </c:pt>
                <c:pt idx="197">
                  <c:v>96.815855949612768</c:v>
                </c:pt>
                <c:pt idx="198">
                  <c:v>96.825747475612815</c:v>
                </c:pt>
                <c:pt idx="199">
                  <c:v>96.835631910702688</c:v>
                </c:pt>
                <c:pt idx="200">
                  <c:v>96.845509341570676</c:v>
                </c:pt>
                <c:pt idx="201">
                  <c:v>96.85537985152196</c:v>
                </c:pt>
                <c:pt idx="202">
                  <c:v>96.865243520614456</c:v>
                </c:pt>
                <c:pt idx="203">
                  <c:v>96.875100425789398</c:v>
                </c:pt>
                <c:pt idx="204">
                  <c:v>96.884950640996536</c:v>
                </c:pt>
                <c:pt idx="205">
                  <c:v>96.894794237314358</c:v>
                </c:pt>
                <c:pt idx="206">
                  <c:v>96.904631283065498</c:v>
                </c:pt>
                <c:pt idx="207">
                  <c:v>96.914461843927398</c:v>
                </c:pt>
                <c:pt idx="208">
                  <c:v>96.924285983038658</c:v>
                </c:pt>
                <c:pt idx="209">
                  <c:v>96.934103761100999</c:v>
                </c:pt>
                <c:pt idx="210">
                  <c:v>96.94391523647721</c:v>
                </c:pt>
                <c:pt idx="211">
                  <c:v>96.953720465285045</c:v>
                </c:pt>
                <c:pt idx="212">
                  <c:v>96.963519501487497</c:v>
                </c:pt>
                <c:pt idx="213">
                  <c:v>96.973312396979338</c:v>
                </c:pt>
                <c:pt idx="214">
                  <c:v>96.983099201670143</c:v>
                </c:pt>
                <c:pt idx="215">
                  <c:v>96.992879963564107</c:v>
                </c:pt>
                <c:pt idx="216">
                  <c:v>97.002654728836518</c:v>
                </c:pt>
                <c:pt idx="217">
                  <c:v>97.01242354190731</c:v>
                </c:pt>
                <c:pt idx="218">
                  <c:v>97.022186445511423</c:v>
                </c:pt>
                <c:pt idx="219">
                  <c:v>97.031943480766614</c:v>
                </c:pt>
              </c:numCache>
            </c:numRef>
          </c:yVal>
          <c:smooth val="1"/>
          <c:extLst>
            <c:ext xmlns:c16="http://schemas.microsoft.com/office/drawing/2014/chart" uri="{C3380CC4-5D6E-409C-BE32-E72D297353CC}">
              <c16:uniqueId val="{00000000-EACB-439E-A1DB-649846EE943E}"/>
            </c:ext>
          </c:extLst>
        </c:ser>
        <c:dLbls>
          <c:showLegendKey val="0"/>
          <c:showVal val="0"/>
          <c:showCatName val="0"/>
          <c:showSerName val="0"/>
          <c:showPercent val="0"/>
          <c:showBubbleSize val="0"/>
        </c:dLbls>
        <c:axId val="116683520"/>
        <c:axId val="116685440"/>
      </c:scatterChart>
      <c:valAx>
        <c:axId val="11668352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16685440"/>
        <c:crosses val="autoZero"/>
        <c:crossBetween val="midCat"/>
      </c:valAx>
      <c:valAx>
        <c:axId val="11668544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1668352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2'!$A$20:$A$239</c:f>
              <c:numCache>
                <c:formatCode>0.00E+00</c:formatCode>
                <c:ptCount val="220"/>
                <c:pt idx="0">
                  <c:v>0</c:v>
                </c:pt>
                <c:pt idx="1">
                  <c:v>4.4999999999999998E-2</c:v>
                </c:pt>
                <c:pt idx="2">
                  <c:v>0.09</c:v>
                </c:pt>
                <c:pt idx="3">
                  <c:v>0.13500000000000001</c:v>
                </c:pt>
                <c:pt idx="4">
                  <c:v>0.18</c:v>
                </c:pt>
                <c:pt idx="5">
                  <c:v>0.22499999999999998</c:v>
                </c:pt>
                <c:pt idx="6">
                  <c:v>0.26999999999999996</c:v>
                </c:pt>
                <c:pt idx="7">
                  <c:v>0.31499999999999995</c:v>
                </c:pt>
                <c:pt idx="8">
                  <c:v>0.35999999999999993</c:v>
                </c:pt>
                <c:pt idx="9">
                  <c:v>0.40499999999999992</c:v>
                </c:pt>
                <c:pt idx="10">
                  <c:v>0.4499999999999999</c:v>
                </c:pt>
                <c:pt idx="11">
                  <c:v>0.49499999999999988</c:v>
                </c:pt>
                <c:pt idx="12">
                  <c:v>0.53999999999999992</c:v>
                </c:pt>
                <c:pt idx="13">
                  <c:v>0.58499999999999996</c:v>
                </c:pt>
                <c:pt idx="14">
                  <c:v>0.63</c:v>
                </c:pt>
                <c:pt idx="15">
                  <c:v>0.67500000000000004</c:v>
                </c:pt>
                <c:pt idx="16">
                  <c:v>0.72000000000000008</c:v>
                </c:pt>
                <c:pt idx="17">
                  <c:v>0.76500000000000012</c:v>
                </c:pt>
                <c:pt idx="18">
                  <c:v>0.81000000000000016</c:v>
                </c:pt>
                <c:pt idx="19">
                  <c:v>0.8550000000000002</c:v>
                </c:pt>
                <c:pt idx="20">
                  <c:v>0.90000000000000024</c:v>
                </c:pt>
                <c:pt idx="21">
                  <c:v>0.94500000000000028</c:v>
                </c:pt>
                <c:pt idx="22">
                  <c:v>0.99000000000000032</c:v>
                </c:pt>
                <c:pt idx="23">
                  <c:v>1.0350000000000004</c:v>
                </c:pt>
                <c:pt idx="24">
                  <c:v>1.0800000000000003</c:v>
                </c:pt>
                <c:pt idx="25">
                  <c:v>1.1250000000000002</c:v>
                </c:pt>
                <c:pt idx="26">
                  <c:v>1.1700000000000002</c:v>
                </c:pt>
                <c:pt idx="27">
                  <c:v>1.2150000000000001</c:v>
                </c:pt>
                <c:pt idx="28">
                  <c:v>1.26</c:v>
                </c:pt>
                <c:pt idx="29">
                  <c:v>1.3049999999999999</c:v>
                </c:pt>
                <c:pt idx="30">
                  <c:v>1.3499999999999999</c:v>
                </c:pt>
                <c:pt idx="31">
                  <c:v>1.3949999999999998</c:v>
                </c:pt>
                <c:pt idx="32">
                  <c:v>1.4399999999999997</c:v>
                </c:pt>
                <c:pt idx="33">
                  <c:v>1.4849999999999997</c:v>
                </c:pt>
                <c:pt idx="34">
                  <c:v>1.5299999999999996</c:v>
                </c:pt>
                <c:pt idx="35">
                  <c:v>1.5749999999999995</c:v>
                </c:pt>
                <c:pt idx="36">
                  <c:v>1.6199999999999994</c:v>
                </c:pt>
                <c:pt idx="37">
                  <c:v>1.6649999999999994</c:v>
                </c:pt>
                <c:pt idx="38">
                  <c:v>1.7099999999999993</c:v>
                </c:pt>
                <c:pt idx="39">
                  <c:v>1.7549999999999992</c:v>
                </c:pt>
                <c:pt idx="40">
                  <c:v>1.7999999999999992</c:v>
                </c:pt>
                <c:pt idx="41">
                  <c:v>1.8449999999999991</c:v>
                </c:pt>
                <c:pt idx="42">
                  <c:v>1.889999999999999</c:v>
                </c:pt>
                <c:pt idx="43">
                  <c:v>1.9349999999999989</c:v>
                </c:pt>
                <c:pt idx="44">
                  <c:v>1.9799999999999989</c:v>
                </c:pt>
                <c:pt idx="45">
                  <c:v>2.024999999999999</c:v>
                </c:pt>
                <c:pt idx="46">
                  <c:v>2.069999999999999</c:v>
                </c:pt>
                <c:pt idx="47">
                  <c:v>2.1149999999999989</c:v>
                </c:pt>
                <c:pt idx="48">
                  <c:v>2.1599999999999988</c:v>
                </c:pt>
                <c:pt idx="49">
                  <c:v>2.2049999999999987</c:v>
                </c:pt>
                <c:pt idx="50">
                  <c:v>2.2499999999999987</c:v>
                </c:pt>
                <c:pt idx="51">
                  <c:v>2.2949999999999986</c:v>
                </c:pt>
                <c:pt idx="52">
                  <c:v>2.3399999999999985</c:v>
                </c:pt>
                <c:pt idx="53">
                  <c:v>2.3849999999999985</c:v>
                </c:pt>
                <c:pt idx="54">
                  <c:v>2.4299999999999984</c:v>
                </c:pt>
                <c:pt idx="55">
                  <c:v>2.4749999999999983</c:v>
                </c:pt>
                <c:pt idx="56">
                  <c:v>2.5199999999999982</c:v>
                </c:pt>
                <c:pt idx="57">
                  <c:v>2.5649999999999982</c:v>
                </c:pt>
                <c:pt idx="58">
                  <c:v>2.6099999999999981</c:v>
                </c:pt>
                <c:pt idx="59">
                  <c:v>2.654999999999998</c:v>
                </c:pt>
                <c:pt idx="60">
                  <c:v>2.699999999999998</c:v>
                </c:pt>
                <c:pt idx="61">
                  <c:v>2.7449999999999979</c:v>
                </c:pt>
                <c:pt idx="62">
                  <c:v>2.7899999999999978</c:v>
                </c:pt>
                <c:pt idx="63">
                  <c:v>2.8349999999999977</c:v>
                </c:pt>
                <c:pt idx="64">
                  <c:v>2.8799999999999977</c:v>
                </c:pt>
                <c:pt idx="65">
                  <c:v>2.9249999999999976</c:v>
                </c:pt>
                <c:pt idx="66">
                  <c:v>2.9699999999999975</c:v>
                </c:pt>
                <c:pt idx="67">
                  <c:v>3.0149999999999975</c:v>
                </c:pt>
                <c:pt idx="68">
                  <c:v>3.0599999999999974</c:v>
                </c:pt>
                <c:pt idx="69">
                  <c:v>3.1049999999999973</c:v>
                </c:pt>
                <c:pt idx="70">
                  <c:v>3.1499999999999972</c:v>
                </c:pt>
                <c:pt idx="71">
                  <c:v>3.1949999999999972</c:v>
                </c:pt>
                <c:pt idx="72">
                  <c:v>3.2399999999999971</c:v>
                </c:pt>
                <c:pt idx="73">
                  <c:v>3.284999999999997</c:v>
                </c:pt>
                <c:pt idx="74">
                  <c:v>3.329999999999997</c:v>
                </c:pt>
                <c:pt idx="75">
                  <c:v>3.3749999999999969</c:v>
                </c:pt>
                <c:pt idx="76">
                  <c:v>3.4199999999999968</c:v>
                </c:pt>
                <c:pt idx="77">
                  <c:v>3.4649999999999967</c:v>
                </c:pt>
                <c:pt idx="78">
                  <c:v>3.5099999999999967</c:v>
                </c:pt>
                <c:pt idx="79">
                  <c:v>3.5549999999999966</c:v>
                </c:pt>
                <c:pt idx="80">
                  <c:v>3.5999999999999965</c:v>
                </c:pt>
                <c:pt idx="81">
                  <c:v>3.6449999999999965</c:v>
                </c:pt>
                <c:pt idx="82">
                  <c:v>3.6899999999999964</c:v>
                </c:pt>
                <c:pt idx="83">
                  <c:v>3.7349999999999963</c:v>
                </c:pt>
                <c:pt idx="84">
                  <c:v>3.7799999999999963</c:v>
                </c:pt>
                <c:pt idx="85">
                  <c:v>3.8249999999999962</c:v>
                </c:pt>
                <c:pt idx="86">
                  <c:v>3.8699999999999961</c:v>
                </c:pt>
                <c:pt idx="87">
                  <c:v>3.914999999999996</c:v>
                </c:pt>
                <c:pt idx="88">
                  <c:v>3.959999999999996</c:v>
                </c:pt>
                <c:pt idx="89">
                  <c:v>4.0049999999999963</c:v>
                </c:pt>
                <c:pt idx="90">
                  <c:v>4.0499999999999963</c:v>
                </c:pt>
                <c:pt idx="91">
                  <c:v>4.0949999999999962</c:v>
                </c:pt>
                <c:pt idx="92">
                  <c:v>4.1399999999999961</c:v>
                </c:pt>
                <c:pt idx="93">
                  <c:v>4.1849999999999961</c:v>
                </c:pt>
                <c:pt idx="94">
                  <c:v>4.229999999999996</c:v>
                </c:pt>
                <c:pt idx="95">
                  <c:v>4.2749999999999959</c:v>
                </c:pt>
                <c:pt idx="96">
                  <c:v>4.3199999999999958</c:v>
                </c:pt>
                <c:pt idx="97">
                  <c:v>4.3649999999999958</c:v>
                </c:pt>
                <c:pt idx="98">
                  <c:v>4.4099999999999957</c:v>
                </c:pt>
                <c:pt idx="99">
                  <c:v>4.4549999999999956</c:v>
                </c:pt>
                <c:pt idx="100">
                  <c:v>4.4999999999999956</c:v>
                </c:pt>
                <c:pt idx="101">
                  <c:v>4.5449999999999955</c:v>
                </c:pt>
                <c:pt idx="102">
                  <c:v>4.5899999999999954</c:v>
                </c:pt>
                <c:pt idx="103">
                  <c:v>4.6349999999999953</c:v>
                </c:pt>
                <c:pt idx="104">
                  <c:v>4.6799999999999953</c:v>
                </c:pt>
                <c:pt idx="105">
                  <c:v>4.7249999999999952</c:v>
                </c:pt>
                <c:pt idx="106">
                  <c:v>4.7699999999999951</c:v>
                </c:pt>
                <c:pt idx="107">
                  <c:v>4.8149999999999951</c:v>
                </c:pt>
                <c:pt idx="108">
                  <c:v>4.859999999999995</c:v>
                </c:pt>
                <c:pt idx="109">
                  <c:v>4.9049999999999949</c:v>
                </c:pt>
                <c:pt idx="110">
                  <c:v>4.9499999999999948</c:v>
                </c:pt>
                <c:pt idx="111">
                  <c:v>4.9949999999999948</c:v>
                </c:pt>
                <c:pt idx="112">
                  <c:v>5.0399999999999947</c:v>
                </c:pt>
                <c:pt idx="113">
                  <c:v>5.0849999999999946</c:v>
                </c:pt>
                <c:pt idx="114">
                  <c:v>5.1299999999999946</c:v>
                </c:pt>
                <c:pt idx="115">
                  <c:v>5.1749999999999945</c:v>
                </c:pt>
                <c:pt idx="116">
                  <c:v>5.2199999999999944</c:v>
                </c:pt>
                <c:pt idx="117">
                  <c:v>5.2649999999999944</c:v>
                </c:pt>
                <c:pt idx="118">
                  <c:v>5.3099999999999943</c:v>
                </c:pt>
                <c:pt idx="119">
                  <c:v>5.3549999999999942</c:v>
                </c:pt>
                <c:pt idx="120">
                  <c:v>5.3999999999999941</c:v>
                </c:pt>
                <c:pt idx="121">
                  <c:v>5.4449999999999941</c:v>
                </c:pt>
                <c:pt idx="122">
                  <c:v>5.489999999999994</c:v>
                </c:pt>
                <c:pt idx="123">
                  <c:v>5.5349999999999939</c:v>
                </c:pt>
                <c:pt idx="124">
                  <c:v>5.5799999999999939</c:v>
                </c:pt>
                <c:pt idx="125">
                  <c:v>5.6249999999999938</c:v>
                </c:pt>
                <c:pt idx="126">
                  <c:v>5.6699999999999937</c:v>
                </c:pt>
                <c:pt idx="127">
                  <c:v>5.7149999999999936</c:v>
                </c:pt>
                <c:pt idx="128">
                  <c:v>5.7599999999999936</c:v>
                </c:pt>
                <c:pt idx="129">
                  <c:v>5.8049999999999935</c:v>
                </c:pt>
                <c:pt idx="130">
                  <c:v>5.8499999999999934</c:v>
                </c:pt>
                <c:pt idx="131">
                  <c:v>5.8949999999999934</c:v>
                </c:pt>
                <c:pt idx="132">
                  <c:v>5.9399999999999933</c:v>
                </c:pt>
                <c:pt idx="133">
                  <c:v>5.9849999999999932</c:v>
                </c:pt>
                <c:pt idx="134">
                  <c:v>6.0299999999999931</c:v>
                </c:pt>
                <c:pt idx="135">
                  <c:v>6.0749999999999931</c:v>
                </c:pt>
                <c:pt idx="136">
                  <c:v>6.119999999999993</c:v>
                </c:pt>
                <c:pt idx="137">
                  <c:v>6.1649999999999929</c:v>
                </c:pt>
                <c:pt idx="138">
                  <c:v>6.2099999999999929</c:v>
                </c:pt>
                <c:pt idx="139">
                  <c:v>6.2549999999999928</c:v>
                </c:pt>
                <c:pt idx="140">
                  <c:v>6.2999999999999927</c:v>
                </c:pt>
                <c:pt idx="141">
                  <c:v>6.3449999999999926</c:v>
                </c:pt>
                <c:pt idx="142">
                  <c:v>6.3899999999999926</c:v>
                </c:pt>
                <c:pt idx="143">
                  <c:v>6.4349999999999925</c:v>
                </c:pt>
                <c:pt idx="144">
                  <c:v>6.4799999999999924</c:v>
                </c:pt>
                <c:pt idx="145">
                  <c:v>6.5249999999999924</c:v>
                </c:pt>
                <c:pt idx="146">
                  <c:v>6.5699999999999923</c:v>
                </c:pt>
                <c:pt idx="147">
                  <c:v>6.6149999999999922</c:v>
                </c:pt>
                <c:pt idx="148">
                  <c:v>6.6599999999999921</c:v>
                </c:pt>
                <c:pt idx="149">
                  <c:v>6.7049999999999921</c:v>
                </c:pt>
                <c:pt idx="150">
                  <c:v>6.749999999999992</c:v>
                </c:pt>
                <c:pt idx="151">
                  <c:v>6.7949999999999919</c:v>
                </c:pt>
                <c:pt idx="152">
                  <c:v>6.8399999999999919</c:v>
                </c:pt>
                <c:pt idx="153">
                  <c:v>6.8849999999999918</c:v>
                </c:pt>
                <c:pt idx="154">
                  <c:v>6.9299999999999917</c:v>
                </c:pt>
                <c:pt idx="155">
                  <c:v>6.9749999999999917</c:v>
                </c:pt>
                <c:pt idx="156">
                  <c:v>7.0199999999999916</c:v>
                </c:pt>
                <c:pt idx="157">
                  <c:v>7.0649999999999915</c:v>
                </c:pt>
                <c:pt idx="158">
                  <c:v>7.1099999999999914</c:v>
                </c:pt>
                <c:pt idx="159">
                  <c:v>7.1549999999999914</c:v>
                </c:pt>
                <c:pt idx="160">
                  <c:v>7.1999999999999913</c:v>
                </c:pt>
                <c:pt idx="161">
                  <c:v>7.2449999999999912</c:v>
                </c:pt>
                <c:pt idx="162">
                  <c:v>7.2899999999999912</c:v>
                </c:pt>
                <c:pt idx="163">
                  <c:v>7.3349999999999911</c:v>
                </c:pt>
                <c:pt idx="164">
                  <c:v>7.379999999999991</c:v>
                </c:pt>
                <c:pt idx="165">
                  <c:v>7.4249999999999909</c:v>
                </c:pt>
                <c:pt idx="166">
                  <c:v>7.4699999999999909</c:v>
                </c:pt>
                <c:pt idx="167">
                  <c:v>7.5149999999999908</c:v>
                </c:pt>
                <c:pt idx="168">
                  <c:v>7.5599999999999907</c:v>
                </c:pt>
                <c:pt idx="169">
                  <c:v>7.6049999999999907</c:v>
                </c:pt>
                <c:pt idx="170">
                  <c:v>7.6499999999999906</c:v>
                </c:pt>
                <c:pt idx="171">
                  <c:v>7.6949999999999905</c:v>
                </c:pt>
                <c:pt idx="172">
                  <c:v>7.7399999999999904</c:v>
                </c:pt>
                <c:pt idx="173">
                  <c:v>7.7849999999999904</c:v>
                </c:pt>
                <c:pt idx="174">
                  <c:v>7.8299999999999903</c:v>
                </c:pt>
                <c:pt idx="175">
                  <c:v>7.8749999999999902</c:v>
                </c:pt>
                <c:pt idx="176">
                  <c:v>7.9199999999999902</c:v>
                </c:pt>
                <c:pt idx="177">
                  <c:v>7.9649999999999901</c:v>
                </c:pt>
                <c:pt idx="178">
                  <c:v>8.0099999999999909</c:v>
                </c:pt>
                <c:pt idx="179">
                  <c:v>8.0549999999999908</c:v>
                </c:pt>
                <c:pt idx="180">
                  <c:v>8.0999999999999908</c:v>
                </c:pt>
                <c:pt idx="181">
                  <c:v>8.1449999999999907</c:v>
                </c:pt>
                <c:pt idx="182">
                  <c:v>8.1899999999999906</c:v>
                </c:pt>
                <c:pt idx="183">
                  <c:v>8.2349999999999905</c:v>
                </c:pt>
                <c:pt idx="184">
                  <c:v>8.2799999999999905</c:v>
                </c:pt>
                <c:pt idx="185">
                  <c:v>8.3249999999999904</c:v>
                </c:pt>
                <c:pt idx="186">
                  <c:v>8.3699999999999903</c:v>
                </c:pt>
                <c:pt idx="187">
                  <c:v>8.4149999999999903</c:v>
                </c:pt>
                <c:pt idx="188">
                  <c:v>8.4599999999999902</c:v>
                </c:pt>
                <c:pt idx="189">
                  <c:v>8.5049999999999901</c:v>
                </c:pt>
                <c:pt idx="190">
                  <c:v>8.5499999999999901</c:v>
                </c:pt>
                <c:pt idx="191">
                  <c:v>8.59499999999999</c:v>
                </c:pt>
                <c:pt idx="192">
                  <c:v>8.6399999999999899</c:v>
                </c:pt>
                <c:pt idx="193">
                  <c:v>8.6849999999999898</c:v>
                </c:pt>
                <c:pt idx="194">
                  <c:v>8.7299999999999898</c:v>
                </c:pt>
                <c:pt idx="195">
                  <c:v>8.7749999999999897</c:v>
                </c:pt>
                <c:pt idx="196">
                  <c:v>8.8199999999999896</c:v>
                </c:pt>
                <c:pt idx="197">
                  <c:v>8.8649999999999896</c:v>
                </c:pt>
                <c:pt idx="198">
                  <c:v>8.9099999999999895</c:v>
                </c:pt>
                <c:pt idx="199">
                  <c:v>8.9549999999999894</c:v>
                </c:pt>
                <c:pt idx="200">
                  <c:v>8.9999999999999893</c:v>
                </c:pt>
                <c:pt idx="201">
                  <c:v>9.0449999999999893</c:v>
                </c:pt>
                <c:pt idx="202">
                  <c:v>9.0899999999999892</c:v>
                </c:pt>
                <c:pt idx="203">
                  <c:v>9.1349999999999891</c:v>
                </c:pt>
                <c:pt idx="204">
                  <c:v>9.1799999999999891</c:v>
                </c:pt>
                <c:pt idx="205">
                  <c:v>9.224999999999989</c:v>
                </c:pt>
                <c:pt idx="206">
                  <c:v>9.2699999999999889</c:v>
                </c:pt>
                <c:pt idx="207">
                  <c:v>9.3149999999999888</c:v>
                </c:pt>
                <c:pt idx="208">
                  <c:v>9.3599999999999888</c:v>
                </c:pt>
                <c:pt idx="209">
                  <c:v>9.4049999999999887</c:v>
                </c:pt>
                <c:pt idx="210">
                  <c:v>9.4499999999999886</c:v>
                </c:pt>
                <c:pt idx="211">
                  <c:v>9.4949999999999886</c:v>
                </c:pt>
                <c:pt idx="212">
                  <c:v>9.5399999999999885</c:v>
                </c:pt>
                <c:pt idx="213">
                  <c:v>9.5849999999999884</c:v>
                </c:pt>
                <c:pt idx="214">
                  <c:v>9.6299999999999883</c:v>
                </c:pt>
                <c:pt idx="215">
                  <c:v>9.6749999999999883</c:v>
                </c:pt>
                <c:pt idx="216">
                  <c:v>9.7199999999999882</c:v>
                </c:pt>
                <c:pt idx="217">
                  <c:v>9.7649999999999881</c:v>
                </c:pt>
                <c:pt idx="218">
                  <c:v>9.8099999999999881</c:v>
                </c:pt>
                <c:pt idx="219">
                  <c:v>9.854999999999988</c:v>
                </c:pt>
              </c:numCache>
            </c:numRef>
          </c:xVal>
          <c:yVal>
            <c:numRef>
              <c:f>'LSFET 2'!$B$20:$B$239</c:f>
              <c:numCache>
                <c:formatCode>0.00</c:formatCode>
                <c:ptCount val="220"/>
                <c:pt idx="0">
                  <c:v>85</c:v>
                </c:pt>
                <c:pt idx="1">
                  <c:v>89.203172721406602</c:v>
                </c:pt>
                <c:pt idx="2">
                  <c:v>90.40596395408366</c:v>
                </c:pt>
                <c:pt idx="3">
                  <c:v>91.211524443269724</c:v>
                </c:pt>
                <c:pt idx="4">
                  <c:v>91.819944339828538</c:v>
                </c:pt>
                <c:pt idx="5">
                  <c:v>92.310845318382064</c:v>
                </c:pt>
                <c:pt idx="6">
                  <c:v>92.721763121804656</c:v>
                </c:pt>
                <c:pt idx="7">
                  <c:v>93.073258467854728</c:v>
                </c:pt>
                <c:pt idx="8">
                  <c:v>93.378307620976358</c:v>
                </c:pt>
                <c:pt idx="9">
                  <c:v>93.646011216380771</c:v>
                </c:pt>
                <c:pt idx="10">
                  <c:v>93.883184183079905</c:v>
                </c:pt>
                <c:pt idx="11">
                  <c:v>94.095122131256275</c:v>
                </c:pt>
                <c:pt idx="12">
                  <c:v>94.286025316390891</c:v>
                </c:pt>
                <c:pt idx="13">
                  <c:v>94.459265146713761</c:v>
                </c:pt>
                <c:pt idx="14">
                  <c:v>94.617568496459711</c:v>
                </c:pt>
                <c:pt idx="15">
                  <c:v>94.763153204242229</c:v>
                </c:pt>
                <c:pt idx="16">
                  <c:v>94.897831342964352</c:v>
                </c:pt>
                <c:pt idx="17">
                  <c:v>95.02308959388553</c:v>
                </c:pt>
                <c:pt idx="18">
                  <c:v>95.140152591724615</c:v>
                </c:pt>
                <c:pt idx="19">
                  <c:v>95.250033248348089</c:v>
                </c:pt>
                <c:pt idx="20">
                  <c:v>95.353572948447294</c:v>
                </c:pt>
                <c:pt idx="21">
                  <c:v>95.451473780897146</c:v>
                </c:pt>
                <c:pt idx="22">
                  <c:v>95.544324460371996</c:v>
                </c:pt>
                <c:pt idx="23">
                  <c:v>95.632621223262845</c:v>
                </c:pt>
                <c:pt idx="24">
                  <c:v>95.716784704623265</c:v>
                </c:pt>
                <c:pt idx="25">
                  <c:v>95.79717359132249</c:v>
                </c:pt>
                <c:pt idx="26">
                  <c:v>95.874095683007113</c:v>
                </c:pt>
                <c:pt idx="27">
                  <c:v>95.947816864708031</c:v>
                </c:pt>
                <c:pt idx="28">
                  <c:v>96.0185683943686</c:v>
                </c:pt>
                <c:pt idx="29">
                  <c:v>96.086552828941592</c:v>
                </c:pt>
                <c:pt idx="30">
                  <c:v>96.151948849349623</c:v>
                </c:pt>
                <c:pt idx="31">
                  <c:v>96.214915194009535</c:v>
                </c:pt>
                <c:pt idx="32">
                  <c:v>96.275593870091782</c:v>
                </c:pt>
                <c:pt idx="33">
                  <c:v>96.334112779143496</c:v>
                </c:pt>
                <c:pt idx="34">
                  <c:v>96.390587867521702</c:v>
                </c:pt>
                <c:pt idx="35">
                  <c:v>96.445124890986492</c:v>
                </c:pt>
                <c:pt idx="36">
                  <c:v>96.497820865784234</c:v>
                </c:pt>
                <c:pt idx="37">
                  <c:v>96.548765264804786</c:v>
                </c:pt>
                <c:pt idx="38">
                  <c:v>96.598041006287943</c:v>
                </c:pt>
                <c:pt idx="39">
                  <c:v>96.645725273567876</c:v>
                </c:pt>
                <c:pt idx="40">
                  <c:v>96.691890197073889</c:v>
                </c:pt>
                <c:pt idx="41">
                  <c:v>96.7366034239176</c:v>
                </c:pt>
                <c:pt idx="42">
                  <c:v>96.779928595629528</c:v>
                </c:pt>
                <c:pt idx="43">
                  <c:v>96.821925750743162</c:v>
                </c:pt>
                <c:pt idx="44">
                  <c:v>96.862651665794544</c:v>
                </c:pt>
                <c:pt idx="45">
                  <c:v>96.902160145765791</c:v>
                </c:pt>
                <c:pt idx="46">
                  <c:v>96.94050227294241</c:v>
                </c:pt>
                <c:pt idx="47">
                  <c:v>96.977726621484436</c:v>
                </c:pt>
                <c:pt idx="48">
                  <c:v>97.013879443655838</c:v>
                </c:pt>
                <c:pt idx="49">
                  <c:v>97.049004832557301</c:v>
                </c:pt>
                <c:pt idx="50">
                  <c:v>97.083144865314068</c:v>
                </c:pt>
                <c:pt idx="51">
                  <c:v>97.116339729945878</c:v>
                </c:pt>
                <c:pt idx="52">
                  <c:v>97.148627838556294</c:v>
                </c:pt>
                <c:pt idx="53">
                  <c:v>97.180045929000826</c:v>
                </c:pt>
                <c:pt idx="54">
                  <c:v>97.21062915680298</c:v>
                </c:pt>
                <c:pt idx="55">
                  <c:v>97.240411178771708</c:v>
                </c:pt>
                <c:pt idx="56">
                  <c:v>97.269424229515508</c:v>
                </c:pt>
                <c:pt idx="57">
                  <c:v>97.297699191838774</c:v>
                </c:pt>
                <c:pt idx="58">
                  <c:v>97.325265661835402</c:v>
                </c:pt>
                <c:pt idx="59">
                  <c:v>97.352152009354597</c:v>
                </c:pt>
                <c:pt idx="60">
                  <c:v>97.378385434400982</c:v>
                </c:pt>
                <c:pt idx="61">
                  <c:v>97.40399201993732</c:v>
                </c:pt>
                <c:pt idx="62">
                  <c:v>97.428996781482937</c:v>
                </c:pt>
                <c:pt idx="63">
                  <c:v>97.453423713838319</c:v>
                </c:pt>
                <c:pt idx="64">
                  <c:v>97.477295835215401</c:v>
                </c:pt>
                <c:pt idx="65">
                  <c:v>97.50063522901138</c:v>
                </c:pt>
                <c:pt idx="66">
                  <c:v>97.52346308342922</c:v>
                </c:pt>
                <c:pt idx="67">
                  <c:v>97.54579972911975</c:v>
                </c:pt>
                <c:pt idx="68">
                  <c:v>97.567664674996649</c:v>
                </c:pt>
                <c:pt idx="69">
                  <c:v>97.589076642356176</c:v>
                </c:pt>
                <c:pt idx="70">
                  <c:v>97.610053597417547</c:v>
                </c:pt>
                <c:pt idx="71">
                  <c:v>97.630612782385825</c:v>
                </c:pt>
                <c:pt idx="72">
                  <c:v>97.650770745128625</c:v>
                </c:pt>
                <c:pt idx="73">
                  <c:v>97.670543367547609</c:v>
                </c:pt>
                <c:pt idx="74">
                  <c:v>97.689945892718498</c:v>
                </c:pt>
                <c:pt idx="75">
                  <c:v>97.708992950865806</c:v>
                </c:pt>
                <c:pt idx="76">
                  <c:v>97.727698584233195</c:v>
                </c:pt>
                <c:pt idx="77">
                  <c:v>97.746076270905093</c:v>
                </c:pt>
                <c:pt idx="78">
                  <c:v>97.764138947630798</c:v>
                </c:pt>
                <c:pt idx="79">
                  <c:v>97.781899031698899</c:v>
                </c:pt>
                <c:pt idx="80">
                  <c:v>97.799368441905969</c:v>
                </c:pt>
                <c:pt idx="81">
                  <c:v>97.816558618661276</c:v>
                </c:pt>
                <c:pt idx="82">
                  <c:v>97.833480543265978</c:v>
                </c:pt>
                <c:pt idx="83">
                  <c:v>97.850144756403495</c:v>
                </c:pt>
                <c:pt idx="84">
                  <c:v>97.866561375875264</c:v>
                </c:pt>
                <c:pt idx="85">
                  <c:v>97.882740113614716</c:v>
                </c:pt>
                <c:pt idx="86">
                  <c:v>97.898690292009832</c:v>
                </c:pt>
                <c:pt idx="87">
                  <c:v>97.914420859564018</c:v>
                </c:pt>
                <c:pt idx="88">
                  <c:v>97.929940405922622</c:v>
                </c:pt>
                <c:pt idx="89">
                  <c:v>97.945257176291875</c:v>
                </c:pt>
                <c:pt idx="90">
                  <c:v>97.960379085275378</c:v>
                </c:pt>
                <c:pt idx="91">
                  <c:v>97.975313730152081</c:v>
                </c:pt>
                <c:pt idx="92">
                  <c:v>97.990068403618878</c:v>
                </c:pt>
                <c:pt idx="93">
                  <c:v>98.004650106019625</c:v>
                </c:pt>
                <c:pt idx="94">
                  <c:v>98.019065557081731</c:v>
                </c:pt>
                <c:pt idx="95">
                  <c:v>98.033321207180137</c:v>
                </c:pt>
                <c:pt idx="96">
                  <c:v>98.04742324814822</c:v>
                </c:pt>
                <c:pt idx="97">
                  <c:v>98.061377623653783</c:v>
                </c:pt>
                <c:pt idx="98">
                  <c:v>98.075190039157789</c:v>
                </c:pt>
                <c:pt idx="99">
                  <c:v>98.088865971472813</c:v>
                </c:pt>
                <c:pt idx="100">
                  <c:v>98.102410677937371</c:v>
                </c:pt>
                <c:pt idx="101">
                  <c:v>98.115829205221573</c:v>
                </c:pt>
                <c:pt idx="102">
                  <c:v>98.129126397779032</c:v>
                </c:pt>
                <c:pt idx="103">
                  <c:v>98.142306905959316</c:v>
                </c:pt>
                <c:pt idx="104">
                  <c:v>98.155375193794555</c:v>
                </c:pt>
                <c:pt idx="105">
                  <c:v>98.168335546473386</c:v>
                </c:pt>
                <c:pt idx="106">
                  <c:v>98.181192077514794</c:v>
                </c:pt>
                <c:pt idx="107">
                  <c:v>98.193948735653905</c:v>
                </c:pt>
                <c:pt idx="108">
                  <c:v>98.206609311451416</c:v>
                </c:pt>
                <c:pt idx="109">
                  <c:v>98.219177443637662</c:v>
                </c:pt>
                <c:pt idx="110">
                  <c:v>98.231656625202007</c:v>
                </c:pt>
                <c:pt idx="111">
                  <c:v>98.244050209237912</c:v>
                </c:pt>
                <c:pt idx="112">
                  <c:v>98.256361414553339</c:v>
                </c:pt>
                <c:pt idx="113">
                  <c:v>98.268593331055982</c:v>
                </c:pt>
                <c:pt idx="114">
                  <c:v>98.280748924922491</c:v>
                </c:pt>
                <c:pt idx="115">
                  <c:v>98.292831043560156</c:v>
                </c:pt>
                <c:pt idx="116">
                  <c:v>98.304842420369525</c:v>
                </c:pt>
                <c:pt idx="117">
                  <c:v>98.316785679315899</c:v>
                </c:pt>
                <c:pt idx="118">
                  <c:v>98.328663339317472</c:v>
                </c:pt>
                <c:pt idx="119">
                  <c:v>98.340477818457344</c:v>
                </c:pt>
                <c:pt idx="120">
                  <c:v>98.352231438026493</c:v>
                </c:pt>
                <c:pt idx="121">
                  <c:v>98.363926426404703</c:v>
                </c:pt>
                <c:pt idx="122">
                  <c:v>98.375564922785586</c:v>
                </c:pt>
                <c:pt idx="123">
                  <c:v>98.387148980752343</c:v>
                </c:pt>
                <c:pt idx="124">
                  <c:v>98.398680571709988</c:v>
                </c:pt>
                <c:pt idx="125">
                  <c:v>98.410161588179903</c:v>
                </c:pt>
                <c:pt idx="126">
                  <c:v>98.421593846962196</c:v>
                </c:pt>
                <c:pt idx="127">
                  <c:v>98.432979092171308</c:v>
                </c:pt>
                <c:pt idx="128">
                  <c:v>98.444318998149754</c:v>
                </c:pt>
                <c:pt idx="129">
                  <c:v>98.455615172265041</c:v>
                </c:pt>
                <c:pt idx="130">
                  <c:v>98.46686915759436</c:v>
                </c:pt>
                <c:pt idx="131">
                  <c:v>98.478082435501662</c:v>
                </c:pt>
                <c:pt idx="132">
                  <c:v>98.489256428111304</c:v>
                </c:pt>
                <c:pt idx="133">
                  <c:v>98.500392500682565</c:v>
                </c:pt>
                <c:pt idx="134">
                  <c:v>98.511491963888801</c:v>
                </c:pt>
                <c:pt idx="135">
                  <c:v>98.522556076005358</c:v>
                </c:pt>
                <c:pt idx="136">
                  <c:v>98.533586045009571</c:v>
                </c:pt>
                <c:pt idx="137">
                  <c:v>98.544583030596726</c:v>
                </c:pt>
                <c:pt idx="138">
                  <c:v>98.555548146115001</c:v>
                </c:pt>
                <c:pt idx="139">
                  <c:v>98.566482460422947</c:v>
                </c:pt>
                <c:pt idx="140">
                  <c:v>98.57738699967237</c:v>
                </c:pt>
                <c:pt idx="141">
                  <c:v>98.588262749019862</c:v>
                </c:pt>
                <c:pt idx="142">
                  <c:v>98.599110654269609</c:v>
                </c:pt>
                <c:pt idx="143">
                  <c:v>98.609931623450251</c:v>
                </c:pt>
                <c:pt idx="144">
                  <c:v>98.620726528328717</c:v>
                </c:pt>
                <c:pt idx="145">
                  <c:v>98.631496205863215</c:v>
                </c:pt>
                <c:pt idx="146">
                  <c:v>98.642241459597955</c:v>
                </c:pt>
                <c:pt idx="147">
                  <c:v>98.652963061002055</c:v>
                </c:pt>
                <c:pt idx="148">
                  <c:v>98.663661750754713</c:v>
                </c:pt>
                <c:pt idx="149">
                  <c:v>98.674338239978781</c:v>
                </c:pt>
                <c:pt idx="150">
                  <c:v>98.684993211425066</c:v>
                </c:pt>
                <c:pt idx="151">
                  <c:v>98.695627320608935</c:v>
                </c:pt>
                <c:pt idx="152">
                  <c:v>98.706241196901544</c:v>
                </c:pt>
                <c:pt idx="153">
                  <c:v>98.716835444577157</c:v>
                </c:pt>
                <c:pt idx="154">
                  <c:v>98.727410643818658</c:v>
                </c:pt>
                <c:pt idx="155">
                  <c:v>98.737967351682585</c:v>
                </c:pt>
                <c:pt idx="156">
                  <c:v>98.748506103025633</c:v>
                </c:pt>
                <c:pt idx="157">
                  <c:v>98.759027411393873</c:v>
                </c:pt>
                <c:pt idx="158">
                  <c:v>98.769531769876409</c:v>
                </c:pt>
                <c:pt idx="159">
                  <c:v>98.78001965192486</c:v>
                </c:pt>
                <c:pt idx="160">
                  <c:v>98.790491512139923</c:v>
                </c:pt>
                <c:pt idx="161">
                  <c:v>98.800947787026402</c:v>
                </c:pt>
                <c:pt idx="162">
                  <c:v>98.811388895718039</c:v>
                </c:pt>
                <c:pt idx="163">
                  <c:v>98.821815240673274</c:v>
                </c:pt>
                <c:pt idx="164">
                  <c:v>98.832227208343056</c:v>
                </c:pt>
                <c:pt idx="165">
                  <c:v>98.84262516981201</c:v>
                </c:pt>
                <c:pt idx="166">
                  <c:v>98.853009481413793</c:v>
                </c:pt>
                <c:pt idx="167">
                  <c:v>98.863380485321898</c:v>
                </c:pt>
                <c:pt idx="168">
                  <c:v>98.873738510116638</c:v>
                </c:pt>
                <c:pt idx="169">
                  <c:v>98.88408387132958</c:v>
                </c:pt>
                <c:pt idx="170">
                  <c:v>98.894416871966044</c:v>
                </c:pt>
                <c:pt idx="171">
                  <c:v>98.904737803006697</c:v>
                </c:pt>
                <c:pt idx="172">
                  <c:v>98.915046943889052</c:v>
                </c:pt>
                <c:pt idx="173">
                  <c:v>98.92534456296967</c:v>
                </c:pt>
                <c:pt idx="174">
                  <c:v>98.93563091796787</c:v>
                </c:pt>
                <c:pt idx="175">
                  <c:v>98.945906256391609</c:v>
                </c:pt>
                <c:pt idx="176">
                  <c:v>98.956170815946351</c:v>
                </c:pt>
                <c:pt idx="177">
                  <c:v>98.966424824927486</c:v>
                </c:pt>
                <c:pt idx="178">
                  <c:v>98.976668502597136</c:v>
                </c:pt>
                <c:pt idx="179">
                  <c:v>98.986902059545713</c:v>
                </c:pt>
                <c:pt idx="180">
                  <c:v>98.997125698039184</c:v>
                </c:pt>
                <c:pt idx="181">
                  <c:v>99.007339612352226</c:v>
                </c:pt>
                <c:pt idx="182">
                  <c:v>99.017543989088182</c:v>
                </c:pt>
                <c:pt idx="183">
                  <c:v>99.027739007486133</c:v>
                </c:pt>
                <c:pt idx="184">
                  <c:v>99.037924839715672</c:v>
                </c:pt>
                <c:pt idx="185">
                  <c:v>99.048101651159868</c:v>
                </c:pt>
                <c:pt idx="186">
                  <c:v>99.058269600686955</c:v>
                </c:pt>
                <c:pt idx="187">
                  <c:v>99.068428840911025</c:v>
                </c:pt>
                <c:pt idx="188">
                  <c:v>99.07857951844241</c:v>
                </c:pt>
                <c:pt idx="189">
                  <c:v>99.088721774127919</c:v>
                </c:pt>
                <c:pt idx="190">
                  <c:v>99.098855743281504</c:v>
                </c:pt>
                <c:pt idx="191">
                  <c:v>99.108981555905743</c:v>
                </c:pt>
                <c:pt idx="192">
                  <c:v>99.119099336904327</c:v>
                </c:pt>
                <c:pt idx="193">
                  <c:v>99.129209206286134</c:v>
                </c:pt>
                <c:pt idx="194">
                  <c:v>99.139311279361124</c:v>
                </c:pt>
                <c:pt idx="195">
                  <c:v>99.149405666928317</c:v>
                </c:pt>
                <c:pt idx="196">
                  <c:v>99.159492475456332</c:v>
                </c:pt>
                <c:pt idx="197">
                  <c:v>99.169571807256631</c:v>
                </c:pt>
                <c:pt idx="198">
                  <c:v>99.17964376064991</c:v>
                </c:pt>
                <c:pt idx="199">
                  <c:v>99.189708430125648</c:v>
                </c:pt>
                <c:pt idx="200">
                  <c:v>99.199765906495529</c:v>
                </c:pt>
                <c:pt idx="201">
                  <c:v>99.209816277040446</c:v>
                </c:pt>
                <c:pt idx="202">
                  <c:v>99.21985962565185</c:v>
                </c:pt>
                <c:pt idx="203">
                  <c:v>99.229896032967289</c:v>
                </c:pt>
                <c:pt idx="204">
                  <c:v>99.239925576500596</c:v>
                </c:pt>
                <c:pt idx="205">
                  <c:v>99.249948330766827</c:v>
                </c:pt>
                <c:pt idx="206">
                  <c:v>99.259964367402191</c:v>
                </c:pt>
                <c:pt idx="207">
                  <c:v>99.269973755279239</c:v>
                </c:pt>
                <c:pt idx="208">
                  <c:v>99.279976560617357</c:v>
                </c:pt>
                <c:pt idx="209">
                  <c:v>99.289972847088904</c:v>
                </c:pt>
                <c:pt idx="210">
                  <c:v>99.299962675921051</c:v>
                </c:pt>
                <c:pt idx="211">
                  <c:v>99.309946105993603</c:v>
                </c:pt>
                <c:pt idx="212">
                  <c:v>99.319923193932837</c:v>
                </c:pt>
                <c:pt idx="213">
                  <c:v>99.329893994201598</c:v>
                </c:pt>
                <c:pt idx="214">
                  <c:v>99.339858559185856</c:v>
                </c:pt>
                <c:pt idx="215">
                  <c:v>99.349816939277716</c:v>
                </c:pt>
                <c:pt idx="216">
                  <c:v>99.359769182955105</c:v>
                </c:pt>
                <c:pt idx="217">
                  <c:v>99.369715336858391</c:v>
                </c:pt>
                <c:pt idx="218">
                  <c:v>99.379655445863733</c:v>
                </c:pt>
                <c:pt idx="219">
                  <c:v>99.389589553153684</c:v>
                </c:pt>
              </c:numCache>
            </c:numRef>
          </c:yVal>
          <c:smooth val="1"/>
          <c:extLst>
            <c:ext xmlns:c16="http://schemas.microsoft.com/office/drawing/2014/chart" uri="{C3380CC4-5D6E-409C-BE32-E72D297353CC}">
              <c16:uniqueId val="{00000000-BA87-4693-869E-61A26A3CC462}"/>
            </c:ext>
          </c:extLst>
        </c:ser>
        <c:dLbls>
          <c:showLegendKey val="0"/>
          <c:showVal val="0"/>
          <c:showCatName val="0"/>
          <c:showSerName val="0"/>
          <c:showPercent val="0"/>
          <c:showBubbleSize val="0"/>
        </c:dLbls>
        <c:axId val="160367360"/>
        <c:axId val="184885248"/>
      </c:scatterChart>
      <c:valAx>
        <c:axId val="1603673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84885248"/>
        <c:crosses val="autoZero"/>
        <c:crossBetween val="midCat"/>
      </c:valAx>
      <c:valAx>
        <c:axId val="184885248"/>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603673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3</xdr:col>
      <xdr:colOff>1708653</xdr:colOff>
      <xdr:row>10</xdr:row>
      <xdr:rowOff>155761</xdr:rowOff>
    </xdr:from>
    <xdr:to>
      <xdr:col>19</xdr:col>
      <xdr:colOff>136151</xdr:colOff>
      <xdr:row>34</xdr:row>
      <xdr:rowOff>79561</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12801600" y="3619500"/>
          <a:ext cx="6096528" cy="34292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437160</xdr:colOff>
      <xdr:row>32</xdr:row>
      <xdr:rowOff>26967</xdr:rowOff>
    </xdr:from>
    <xdr:to>
      <xdr:col>2</xdr:col>
      <xdr:colOff>5940136</xdr:colOff>
      <xdr:row>51</xdr:row>
      <xdr:rowOff>86591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030433" y="6122967"/>
          <a:ext cx="5502976" cy="3679124"/>
          <a:chOff x="1406979" y="8270422"/>
          <a:chExt cx="4439555" cy="2658811"/>
        </a:xfrm>
      </xdr:grpSpPr>
      <xdr:pic>
        <xdr:nvPicPr>
          <xdr:cNvPr id="191" name="Picture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193" name="Picture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171450</xdr:rowOff>
        </xdr:from>
        <xdr:to>
          <xdr:col>2</xdr:col>
          <xdr:colOff>6296025</xdr:colOff>
          <xdr:row>30</xdr:row>
          <xdr:rowOff>104775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8.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022A-F9FE-4095-A712-644491BAC834}">
  <dimension ref="A1:D9"/>
  <sheetViews>
    <sheetView workbookViewId="0">
      <selection activeCell="D10" sqref="D10"/>
    </sheetView>
  </sheetViews>
  <sheetFormatPr defaultColWidth="9.140625" defaultRowHeight="15" x14ac:dyDescent="0.25"/>
  <cols>
    <col min="1" max="1" width="9.140625" style="62"/>
    <col min="2" max="2" width="13" style="62" customWidth="1"/>
    <col min="3" max="3" width="26.140625" style="62" customWidth="1"/>
    <col min="4" max="4" width="70.85546875" style="62" customWidth="1"/>
  </cols>
  <sheetData>
    <row r="1" spans="1:4" ht="26.25" x14ac:dyDescent="0.4">
      <c r="A1" s="106" t="s">
        <v>63</v>
      </c>
      <c r="B1" s="106"/>
      <c r="C1" s="106"/>
      <c r="D1" s="106"/>
    </row>
    <row r="2" spans="1:4" x14ac:dyDescent="0.25">
      <c r="A2" s="62" t="s">
        <v>0</v>
      </c>
      <c r="B2" s="62" t="s">
        <v>1</v>
      </c>
      <c r="C2" s="62" t="s">
        <v>2</v>
      </c>
      <c r="D2" s="62" t="s">
        <v>3</v>
      </c>
    </row>
    <row r="3" spans="1:4" x14ac:dyDescent="0.25">
      <c r="A3" s="62">
        <v>1</v>
      </c>
      <c r="B3" s="68">
        <v>46042</v>
      </c>
      <c r="C3" s="62" t="s">
        <v>148</v>
      </c>
      <c r="D3" s="62" t="s">
        <v>149</v>
      </c>
    </row>
    <row r="4" spans="1:4" x14ac:dyDescent="0.25">
      <c r="B4" s="68"/>
      <c r="D4" s="70"/>
    </row>
    <row r="5" spans="1:4" x14ac:dyDescent="0.25">
      <c r="B5" s="68"/>
      <c r="D5" s="70"/>
    </row>
    <row r="6" spans="1:4" x14ac:dyDescent="0.25">
      <c r="B6" s="68"/>
    </row>
    <row r="7" spans="1:4" x14ac:dyDescent="0.25">
      <c r="B7" s="68"/>
      <c r="D7" s="70"/>
    </row>
    <row r="8" spans="1:4" x14ac:dyDescent="0.25">
      <c r="B8" s="68"/>
    </row>
    <row r="9" spans="1:4" x14ac:dyDescent="0.25">
      <c r="B9" s="68"/>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41</v>
      </c>
      <c r="B1" s="6">
        <f>Calculator!C2</f>
        <v>85</v>
      </c>
      <c r="L1" s="5"/>
      <c r="M1" s="5"/>
      <c r="N1" s="5"/>
      <c r="O1" s="5"/>
    </row>
    <row r="2" spans="1:24" ht="18" customHeight="1" x14ac:dyDescent="0.2">
      <c r="L2" s="5"/>
      <c r="M2" s="5"/>
      <c r="N2" s="5"/>
      <c r="O2" s="5"/>
    </row>
    <row r="3" spans="1:24" ht="18" customHeight="1" x14ac:dyDescent="0.2">
      <c r="A3" s="22" t="s">
        <v>10</v>
      </c>
      <c r="B3" s="65">
        <f>Calculator!G2</f>
        <v>0</v>
      </c>
      <c r="C3" s="65">
        <f>MAX(Calculator!H2,B3+1E-64)</f>
        <v>1</v>
      </c>
      <c r="D3" s="65">
        <f>MAX(Calculator!I2,C3+1E-64)</f>
        <v>2</v>
      </c>
      <c r="E3" s="65">
        <f>MAX(Calculator!J2,D3+1E-64)</f>
        <v>3</v>
      </c>
      <c r="F3" s="65">
        <f>MAX(Calculator!K2,E3+1E-64)</f>
        <v>4</v>
      </c>
      <c r="G3" s="65">
        <f>MAX(Calculator!L2,F3+1E-64)</f>
        <v>5</v>
      </c>
      <c r="H3" s="65">
        <f>MAX(Calculator!M2,G3+1E-64)</f>
        <v>6</v>
      </c>
      <c r="I3" s="65">
        <f>MAX(Calculator!N2,H3+1E-64)</f>
        <v>7</v>
      </c>
      <c r="J3" s="65">
        <f>MAX(Calculator!O2,I3+1E-64)</f>
        <v>8</v>
      </c>
      <c r="K3" s="65">
        <f>MAX(Calculator!P2,J3+1E-64)</f>
        <v>9</v>
      </c>
      <c r="L3" s="65">
        <f>MAX(Calculator!Q2,K3+1E-64)</f>
        <v>10</v>
      </c>
      <c r="M3" s="65">
        <f>MAX(Calculator!R2,L3+1E-64)</f>
        <v>11</v>
      </c>
      <c r="N3" s="65">
        <f>MAX(Calculator!S2,M3+1E-64)</f>
        <v>12</v>
      </c>
      <c r="O3" s="65">
        <f>MAX(Calculator!T2,N3+1E-64)</f>
        <v>13</v>
      </c>
      <c r="P3" s="65">
        <f>MAX(Calculator!U2,O3+1E-64)</f>
        <v>14</v>
      </c>
      <c r="Q3" s="65">
        <f>MAX(Calculator!V2,P3+1E-64)</f>
        <v>15</v>
      </c>
      <c r="R3" s="65">
        <f>MAX(Calculator!W2,Q3+1E-64)</f>
        <v>16</v>
      </c>
      <c r="S3" s="65">
        <f>MAX(Calculator!X2,R3+1E-64)</f>
        <v>17</v>
      </c>
      <c r="T3" s="65">
        <f>MAX(Calculator!Y2,S3+1E-64)</f>
        <v>18</v>
      </c>
      <c r="U3" s="65">
        <f>MAX(Calculator!Z2,T3+1E-64)</f>
        <v>19</v>
      </c>
      <c r="V3" s="65">
        <f>MAX(Calculator!AA2,U3+1E-64)</f>
        <v>20</v>
      </c>
      <c r="W3" s="65">
        <f>MAX(Calculator!AB2,V3+1E-64)</f>
        <v>21</v>
      </c>
    </row>
    <row r="4" spans="1:24" ht="18" customHeight="1" x14ac:dyDescent="0.2">
      <c r="A4" s="22" t="s">
        <v>13</v>
      </c>
      <c r="B4" s="65">
        <f>Calculator!G7</f>
        <v>0.23856439999999998</v>
      </c>
      <c r="C4" s="65">
        <f>Calculator!H7</f>
        <v>0.23856439999999998</v>
      </c>
      <c r="D4" s="65">
        <f>Calculator!I7</f>
        <v>0.23856439999999998</v>
      </c>
      <c r="E4" s="65">
        <f>Calculator!J7</f>
        <v>0.23856439999999998</v>
      </c>
      <c r="F4" s="65">
        <f>Calculator!K7</f>
        <v>0.23856439999999998</v>
      </c>
      <c r="G4" s="65">
        <f>Calculator!L7</f>
        <v>0.23856439999999998</v>
      </c>
      <c r="H4" s="65">
        <f>Calculator!M7</f>
        <v>0.23856439999999998</v>
      </c>
      <c r="I4" s="65">
        <f>Calculator!N7</f>
        <v>0.23856439999999998</v>
      </c>
      <c r="J4" s="65">
        <f>Calculator!O7</f>
        <v>0.23856439999999998</v>
      </c>
      <c r="K4" s="65">
        <f>Calculator!P7</f>
        <v>0.23856439999999998</v>
      </c>
      <c r="L4" s="65">
        <f>Calculator!Q7</f>
        <v>0.23856439999999998</v>
      </c>
      <c r="M4" s="65">
        <f>Calculator!R7</f>
        <v>0.23856439999999998</v>
      </c>
      <c r="N4" s="65">
        <f>Calculator!S7</f>
        <v>0.23856439999999998</v>
      </c>
      <c r="O4" s="65">
        <f>Calculator!T7</f>
        <v>0.23856439999999998</v>
      </c>
      <c r="P4" s="65">
        <f>Calculator!U7</f>
        <v>0.23856439999999998</v>
      </c>
      <c r="Q4" s="65">
        <f>Calculator!V7</f>
        <v>0.23856439999999998</v>
      </c>
      <c r="R4" s="65">
        <f>Calculator!W7</f>
        <v>0.23856439999999998</v>
      </c>
      <c r="S4" s="65">
        <f>Calculator!X7</f>
        <v>0.23856439999999998</v>
      </c>
      <c r="T4" s="65">
        <f>Calculator!Y7</f>
        <v>0.23856439999999998</v>
      </c>
      <c r="U4" s="65">
        <f>Calculator!Z7</f>
        <v>0.23856439999999998</v>
      </c>
      <c r="V4" s="65">
        <f>Calculator!AA7</f>
        <v>0.23856439999999998</v>
      </c>
      <c r="W4" s="65">
        <f>Calculator!AB7</f>
        <v>0.23856439999999998</v>
      </c>
    </row>
    <row r="5" spans="1:24" ht="18" customHeight="1" x14ac:dyDescent="0.2">
      <c r="A5" s="22" t="s">
        <v>14</v>
      </c>
      <c r="B5" s="65">
        <f>Calculator!G8</f>
        <v>0.1704822</v>
      </c>
      <c r="C5" s="65">
        <f>Calculator!H8</f>
        <v>0.1704822</v>
      </c>
      <c r="D5" s="65">
        <f>Calculator!I8</f>
        <v>0.1704822</v>
      </c>
      <c r="E5" s="65">
        <f>Calculator!J8</f>
        <v>0.1704822</v>
      </c>
      <c r="F5" s="65">
        <f>Calculator!K8</f>
        <v>0.1704822</v>
      </c>
      <c r="G5" s="65">
        <f>Calculator!L8</f>
        <v>0.1704822</v>
      </c>
      <c r="H5" s="65">
        <f>Calculator!M8</f>
        <v>0.1704822</v>
      </c>
      <c r="I5" s="65">
        <f>Calculator!N8</f>
        <v>0.1704822</v>
      </c>
      <c r="J5" s="65">
        <f>Calculator!O8</f>
        <v>0.1704822</v>
      </c>
      <c r="K5" s="65">
        <f>Calculator!P8</f>
        <v>0.1704822</v>
      </c>
      <c r="L5" s="65">
        <f>Calculator!Q8</f>
        <v>0.1704822</v>
      </c>
      <c r="M5" s="65">
        <f>Calculator!R8</f>
        <v>1E-3</v>
      </c>
      <c r="N5" s="65">
        <f>Calculator!S8</f>
        <v>1E-3</v>
      </c>
      <c r="O5" s="65">
        <f>Calculator!T8</f>
        <v>1E-3</v>
      </c>
      <c r="P5" s="65">
        <f>Calculator!U8</f>
        <v>1E-3</v>
      </c>
      <c r="Q5" s="65">
        <f>Calculator!V8</f>
        <v>1E-3</v>
      </c>
      <c r="R5" s="65">
        <f>Calculator!W8</f>
        <v>1E-3</v>
      </c>
      <c r="S5" s="65">
        <f>Calculator!X8</f>
        <v>1E-3</v>
      </c>
      <c r="T5" s="65">
        <f>Calculator!Y8</f>
        <v>1E-3</v>
      </c>
      <c r="U5" s="65">
        <f>Calculator!Z8</f>
        <v>1E-3</v>
      </c>
      <c r="V5" s="65">
        <f>Calculator!AA8</f>
        <v>1E-3</v>
      </c>
      <c r="W5" s="65">
        <f>Calculator!AB8</f>
        <v>1E-3</v>
      </c>
    </row>
    <row r="6" spans="1:24" ht="18" customHeight="1" x14ac:dyDescent="0.2">
      <c r="A6" s="22" t="s">
        <v>15</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
      <c r="A7" s="22" t="s">
        <v>17</v>
      </c>
      <c r="B7" s="65">
        <f>Calculator!G10</f>
        <v>0.71386284516129039</v>
      </c>
      <c r="C7" s="65">
        <f>Calculator!H10</f>
        <v>0.71386284516129039</v>
      </c>
      <c r="D7" s="65">
        <f>Calculator!I10</f>
        <v>0.71386284516129039</v>
      </c>
      <c r="E7" s="65">
        <f>Calculator!J10</f>
        <v>0.71386284516129039</v>
      </c>
      <c r="F7" s="65">
        <f>Calculator!K10</f>
        <v>0.71386284516129039</v>
      </c>
      <c r="G7" s="65">
        <f>Calculator!L10</f>
        <v>0.71386284516129039</v>
      </c>
      <c r="H7" s="65">
        <f>Calculator!M10</f>
        <v>0.71386284516129039</v>
      </c>
      <c r="I7" s="65">
        <f>Calculator!N10</f>
        <v>0.71386284516129039</v>
      </c>
      <c r="J7" s="65">
        <f>Calculator!O10</f>
        <v>0.71386284516129039</v>
      </c>
      <c r="K7" s="65">
        <f>Calculator!P10</f>
        <v>0.71386284516129039</v>
      </c>
      <c r="L7" s="65">
        <f>Calculator!Q10</f>
        <v>0.71386284516129039</v>
      </c>
      <c r="M7" s="65">
        <f>Calculator!R10</f>
        <v>0.23956439999999998</v>
      </c>
      <c r="N7" s="65">
        <f>Calculator!S10</f>
        <v>0.23956439999999998</v>
      </c>
      <c r="O7" s="65">
        <f>Calculator!T10</f>
        <v>0.23956439999999998</v>
      </c>
      <c r="P7" s="65">
        <f>Calculator!U10</f>
        <v>0.23956439999999998</v>
      </c>
      <c r="Q7" s="65">
        <f>Calculator!V10</f>
        <v>0.23956439999999998</v>
      </c>
      <c r="R7" s="65">
        <f>Calculator!W10</f>
        <v>0.23956439999999998</v>
      </c>
      <c r="S7" s="65">
        <f>Calculator!X10</f>
        <v>0.23956439999999998</v>
      </c>
      <c r="T7" s="65">
        <f>Calculator!Y10</f>
        <v>0.23956439999999998</v>
      </c>
      <c r="U7" s="65">
        <f>Calculator!Z10</f>
        <v>0.23956439999999998</v>
      </c>
      <c r="V7" s="65">
        <f>Calculator!AA10</f>
        <v>0.23956439999999998</v>
      </c>
      <c r="W7" s="65">
        <f>Calculator!AB10</f>
        <v>0.23956439999999998</v>
      </c>
    </row>
    <row r="8" spans="1:24" ht="18" hidden="1" customHeight="1" x14ac:dyDescent="0.2">
      <c r="A8" s="44"/>
      <c r="B8" s="47">
        <f t="shared" ref="B8:V8" si="0">C3-B3</f>
        <v>1</v>
      </c>
      <c r="C8" s="47">
        <f t="shared" si="0"/>
        <v>1</v>
      </c>
      <c r="D8" s="47">
        <f t="shared" si="0"/>
        <v>1</v>
      </c>
      <c r="E8" s="47">
        <f t="shared" si="0"/>
        <v>1</v>
      </c>
      <c r="F8" s="47">
        <f t="shared" si="0"/>
        <v>1</v>
      </c>
      <c r="G8" s="47">
        <f t="shared" si="0"/>
        <v>1</v>
      </c>
      <c r="H8" s="47">
        <f t="shared" si="0"/>
        <v>1</v>
      </c>
      <c r="I8" s="47">
        <f t="shared" si="0"/>
        <v>1</v>
      </c>
      <c r="J8" s="47">
        <f t="shared" si="0"/>
        <v>1</v>
      </c>
      <c r="K8" s="47">
        <f t="shared" si="0"/>
        <v>1</v>
      </c>
      <c r="L8" s="47">
        <f t="shared" si="0"/>
        <v>1</v>
      </c>
      <c r="M8" s="47">
        <f t="shared" si="0"/>
        <v>1</v>
      </c>
      <c r="N8" s="47">
        <f t="shared" si="0"/>
        <v>1</v>
      </c>
      <c r="O8" s="47">
        <f t="shared" si="0"/>
        <v>1</v>
      </c>
      <c r="P8" s="47">
        <f t="shared" si="0"/>
        <v>1</v>
      </c>
      <c r="Q8" s="47">
        <f t="shared" si="0"/>
        <v>1</v>
      </c>
      <c r="R8" s="47">
        <f t="shared" si="0"/>
        <v>1</v>
      </c>
      <c r="S8" s="47">
        <f t="shared" si="0"/>
        <v>1</v>
      </c>
      <c r="T8" s="47">
        <f t="shared" si="0"/>
        <v>1</v>
      </c>
      <c r="U8" s="47">
        <f t="shared" si="0"/>
        <v>1</v>
      </c>
      <c r="V8" s="47">
        <f t="shared" si="0"/>
        <v>1</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42</v>
      </c>
      <c r="B10" s="54">
        <f>B4</f>
        <v>0.23856439999999998</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43</v>
      </c>
      <c r="B11" s="54">
        <f>B5</f>
        <v>0.1704822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-0.1694822</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44</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45</v>
      </c>
      <c r="B13" s="54">
        <f>B7</f>
        <v>0.71386284516129039</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-0.47429844516129038</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46</v>
      </c>
      <c r="B14" s="50" t="s">
        <v>47</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48</v>
      </c>
      <c r="B16" s="49">
        <f t="array" ref="B16">B$10*SUM(amp_LSP_LPSN*(1-EXP(-B$15/tau_LSP_LPSN)))+B$11*SUM(amp_LSP_LPSP*(1-EXP(-B$15/tau_LSP_LPSP)))+B$12*SUM(amp_LSP_HPSN*(1-EXP(-B$15/tau_LSP_HPSN)))+B$13*SUM(amp_LSP_HPSP*(1-EXP(-B$15/tau_LSP_HPSP)))</f>
        <v>8.6121107852807661</v>
      </c>
      <c r="C16" s="49">
        <f t="array" ref="C16">C$10*SUM(amp_LSP_LPSN*(1-EXP(-C$15/tau_LSP_LPSN)))+C$11*SUM(amp_LSP_LPSP*(1-EXP(-C$15/tau_LSP_LPSP)))+C$12*SUM(amp_LSP_HPSN*(1-EXP(-C$15/tau_LSP_HPSN)))+C$13*SUM(amp_LSP_HPSP*(1-EXP(-C$15/tau_LSP_HPSP)))</f>
        <v>0</v>
      </c>
      <c r="D16" s="49">
        <f t="array" ref="D16">D$10*SUM(amp_LSP_LPSN*(1-EXP(-D$15/tau_LSP_LPSN)))+D$11*SUM(amp_LSP_LPSP*(1-EXP(-D$15/tau_LSP_LPSP)))+D$12*SUM(amp_LSP_HPSN*(1-EXP(-D$15/tau_LSP_HPSN)))+D$13*SUM(amp_LSP_HPSP*(1-EXP(-D$15/tau_LSP_HPSP)))</f>
        <v>0</v>
      </c>
      <c r="E16" s="49">
        <f t="array" ref="E16">E$10*SUM(amp_LSP_LPSN*(1-EXP(-E$15/tau_LSP_LPSN)))+E$11*SUM(amp_LSP_LPSP*(1-EXP(-E$15/tau_LSP_LPSP)))+E$12*SUM(amp_LSP_HPSN*(1-EXP(-E$15/tau_LSP_HPSN)))+E$13*SUM(amp_LSP_HPSP*(1-EXP(-E$15/tau_LSP_HPSP)))</f>
        <v>0</v>
      </c>
      <c r="F16" s="49">
        <f t="array" ref="F16">F$10*SUM(amp_LSP_LPSN*(1-EXP(-F$15/tau_LSP_LPSN)))+F$11*SUM(amp_LSP_LPSP*(1-EXP(-F$15/tau_LSP_LPSP)))+F$12*SUM(amp_LSP_HPSN*(1-EXP(-F$15/tau_LSP_HPSN)))+F$13*SUM(amp_LSP_HPSP*(1-EXP(-F$15/tau_LSP_HPSP)))</f>
        <v>0</v>
      </c>
      <c r="G16" s="49">
        <f t="array" ref="G16">G$10*SUM(amp_LSP_LPSN*(1-EXP(-G$15/tau_LSP_LPSN)))+G$11*SUM(amp_LSP_LPSP*(1-EXP(-G$15/tau_LSP_LPSP)))+G$12*SUM(amp_LSP_HPSN*(1-EXP(-G$15/tau_LSP_HPSN)))+G$13*SUM(amp_LSP_HPSP*(1-EXP(-G$15/tau_LSP_HPSP)))</f>
        <v>0</v>
      </c>
      <c r="H16" s="49">
        <f t="array" ref="H16">H$10*SUM(amp_LSP_LPSN*(1-EXP(-H$15/tau_LSP_LPSN)))+H$11*SUM(amp_LSP_LPSP*(1-EXP(-H$15/tau_LSP_LPSP)))+H$12*SUM(amp_LSP_HPSN*(1-EXP(-H$15/tau_LSP_HPSN)))+H$13*SUM(amp_LSP_HPSP*(1-EXP(-H$15/tau_LSP_HPSP)))</f>
        <v>0</v>
      </c>
      <c r="I16" s="49">
        <f t="array" ref="I16">I$10*SUM(amp_LSP_LPSN*(1-EXP(-I$15/tau_LSP_LPSN)))+I$11*SUM(amp_LSP_LPSP*(1-EXP(-I$15/tau_LSP_LPSP)))+I$12*SUM(amp_LSP_HPSN*(1-EXP(-I$15/tau_LSP_HPSN)))+I$13*SUM(amp_LSP_HPSP*(1-EXP(-I$15/tau_LSP_HPSP)))</f>
        <v>0</v>
      </c>
      <c r="J16" s="49">
        <f t="array" ref="J16">J$10*SUM(amp_LSP_LPSN*(1-EXP(-J$15/tau_LSP_LPSN)))+J$11*SUM(amp_LSP_LPSP*(1-EXP(-J$15/tau_LSP_LPSP)))+J$12*SUM(amp_LSP_HPSN*(1-EXP(-J$15/tau_LSP_HPSN)))+J$13*SUM(amp_LSP_HPSP*(1-EXP(-J$15/tau_LSP_HPSP)))</f>
        <v>0</v>
      </c>
      <c r="K16" s="49">
        <f t="array" ref="K16">K$10*SUM(amp_LSP_LPSN*(1-EXP(-K$15/tau_LSP_LPSN)))+K$11*SUM(amp_LSP_LPSP*(1-EXP(-K$15/tau_LSP_LPSP)))+K$12*SUM(amp_LSP_HPSN*(1-EXP(-K$15/tau_LSP_HPSN)))+K$13*SUM(amp_LSP_HPSP*(1-EXP(-K$15/tau_LSP_HPSP)))</f>
        <v>0</v>
      </c>
      <c r="L16" s="49">
        <f t="array" ref="L16">L$10*SUM(amp_LSP_LPSN*(1-EXP(-L$15/tau_LSP_LPSN)))+L$11*SUM(amp_LSP_LPSP*(1-EXP(-L$15/tau_LSP_LPSP)))+L$12*SUM(amp_LSP_HPSN*(1-EXP(-L$15/tau_LSP_HPSN)))+L$13*SUM(amp_LSP_HPSP*(1-EXP(-L$15/tau_LSP_HPSP)))</f>
        <v>0</v>
      </c>
      <c r="M16" s="49">
        <f t="array" ref="M16">M$10*SUM(amp_LSP_LPSN*(1-EXP(-M$15/tau_LSP_LPSN)))+M$11*SUM(amp_LSP_LPSP*(1-EXP(-M$15/tau_LSP_LPSP)))+M$12*SUM(amp_LSP_HPSN*(1-EXP(-M$15/tau_LSP_HPSN)))+M$13*SUM(amp_LSP_HPSP*(1-EXP(-M$15/tau_LSP_HPSP)))</f>
        <v>0</v>
      </c>
      <c r="N16" s="49">
        <f t="array" ref="N16">N$10*SUM(amp_LSP_LPSN*(1-EXP(-N$15/tau_LSP_LPSN)))+N$11*SUM(amp_LSP_LPSP*(1-EXP(-N$15/tau_LSP_LPSP)))+N$12*SUM(amp_LSP_HPSN*(1-EXP(-N$15/tau_LSP_HPSN)))+N$13*SUM(amp_LSP_HPSP*(1-EXP(-N$15/tau_LSP_HPSP)))</f>
        <v>0</v>
      </c>
      <c r="O16" s="49">
        <f t="array" ref="O16">O$10*SUM(amp_LSP_LPSN*(1-EXP(-O$15/tau_LSP_LPSN)))+O$11*SUM(amp_LSP_LPSP*(1-EXP(-O$15/tau_LSP_LPSP)))+O$12*SUM(amp_LSP_HPSN*(1-EXP(-O$15/tau_LSP_HPSN)))+O$13*SUM(amp_LSP_HPSP*(1-EXP(-O$15/tau_LSP_HPSP)))</f>
        <v>0</v>
      </c>
      <c r="P16" s="49">
        <f t="array" ref="P16">P$10*SUM(amp_LSP_LPSN*(1-EXP(-P$15/tau_LSP_LPSN)))+P$11*SUM(amp_LSP_LPSP*(1-EXP(-P$15/tau_LSP_LPSP)))+P$12*SUM(amp_LSP_HPSN*(1-EXP(-P$15/tau_LSP_HPSN)))+P$13*SUM(amp_LSP_HPSP*(1-EXP(-P$15/tau_LSP_HPSP)))</f>
        <v>0</v>
      </c>
      <c r="Q16" s="49">
        <f t="array" ref="Q16">Q$10*SUM(amp_LSP_LPSN*(1-EXP(-Q$15/tau_LSP_LPSN)))+Q$11*SUM(amp_LSP_LPSP*(1-EXP(-Q$15/tau_LSP_LPSP)))+Q$12*SUM(amp_LSP_HPSN*(1-EXP(-Q$15/tau_LSP_HPSN)))+Q$13*SUM(amp_LSP_HPSP*(1-EXP(-Q$15/tau_LSP_HPSP)))</f>
        <v>0</v>
      </c>
      <c r="R16" s="49">
        <f t="array" ref="R16">R$10*SUM(amp_LSP_LPSN*(1-EXP(-R$15/tau_LSP_LPSN)))+R$11*SUM(amp_LSP_LPSP*(1-EXP(-R$15/tau_LSP_LPSP)))+R$12*SUM(amp_LSP_HPSN*(1-EXP(-R$15/tau_LSP_HPSN)))+R$13*SUM(amp_LSP_HPSP*(1-EXP(-R$15/tau_LSP_HPSP)))</f>
        <v>0</v>
      </c>
      <c r="S16" s="49">
        <f t="array" ref="S16">S$10*SUM(amp_LSP_LPSN*(1-EXP(-S$15/tau_LSP_LPSN)))+S$11*SUM(amp_LSP_LPSP*(1-EXP(-S$15/tau_LSP_LPSP)))+S$12*SUM(amp_LSP_HPSN*(1-EXP(-S$15/tau_LSP_HPSN)))+S$13*SUM(amp_LSP_HPSP*(1-EXP(-S$15/tau_LSP_HPSP)))</f>
        <v>0</v>
      </c>
      <c r="T16" s="49">
        <f t="array" ref="T16">T$10*SUM(amp_LSP_LPSN*(1-EXP(-T$15/tau_LSP_LPSN)))+T$11*SUM(amp_LSP_LPSP*(1-EXP(-T$15/tau_LSP_LPSP)))+T$12*SUM(amp_LSP_HPSN*(1-EXP(-T$15/tau_LSP_HPSN)))+T$13*SUM(amp_LSP_HPSP*(1-EXP(-T$15/tau_LSP_HPSP)))</f>
        <v>0</v>
      </c>
      <c r="U16" s="49">
        <f t="array" ref="U16">U$10*SUM(amp_LSP_LPSN*(1-EXP(-U$15/tau_LSP_LPSN)))+U$11*SUM(amp_LSP_LPSP*(1-EXP(-U$15/tau_LSP_LPSP)))+U$12*SUM(amp_LSP_HPSN*(1-EXP(-U$15/tau_LSP_HPSN)))+U$13*SUM(amp_LSP_HPSP*(1-EXP(-U$15/tau_LSP_HPSP)))</f>
        <v>0</v>
      </c>
      <c r="V16" s="49">
        <f t="array" ref="V16">V$10*SUM(amp_LSP_LPSN*(1-EXP(-V$15/tau_LSP_LPSN)))+V$11*SUM(amp_LSP_LPSP*(1-EXP(-V$15/tau_LSP_LPSP)))+V$12*SUM(amp_LSP_HPSN*(1-EXP(-V$15/tau_LSP_HPSN)))+V$13*SUM(amp_LSP_HPSP*(1-EXP(-V$15/tau_LSP_HPSP)))</f>
        <v>0</v>
      </c>
      <c r="W16" s="49">
        <f t="array" ref="W16">W$10*SUM(amp_LSP_LPSN*(1-EXP(-W$15/tau_LSP_LPSN)))+W$11*SUM(amp_LSP_LPSP*(1-EXP(-W$15/tau_LSP_LPSP)))+W$12*SUM(amp_LSP_HPSN*(1-EXP(-W$15/tau_LSP_HPSN)))+W$13*SUM(amp_LSP_HPSP*(1-EXP(-W$15/tau_LSP_HPSP)))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10</v>
      </c>
      <c r="B18" s="41" t="s">
        <v>49</v>
      </c>
      <c r="C18" s="25"/>
      <c r="D18" s="25"/>
      <c r="E18" s="23"/>
      <c r="F18" s="23"/>
      <c r="G18" s="23"/>
      <c r="H18" s="24"/>
      <c r="I18" s="24"/>
      <c r="J18" s="24"/>
    </row>
    <row r="19" spans="1:30" ht="18" hidden="1" customHeight="1" x14ac:dyDescent="0.2">
      <c r="A19" s="42"/>
      <c r="B19" s="7">
        <f>$B$1+SUM(B16:W16)</f>
        <v>93.612110785280763</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4.4999999999999998E-2</v>
      </c>
      <c r="B21" s="43">
        <v>87.357277819952685</v>
      </c>
      <c r="C21" s="27"/>
      <c r="E21" s="10"/>
      <c r="G21" s="3"/>
      <c r="H21" s="3"/>
      <c r="I21" s="3"/>
      <c r="K21" s="4"/>
      <c r="R21" s="18"/>
      <c r="S21" s="15"/>
      <c r="T21" s="15"/>
      <c r="U21" s="3"/>
    </row>
    <row r="22" spans="1:30" ht="18" customHeight="1" x14ac:dyDescent="0.2">
      <c r="A22" s="51">
        <f>A21+Calculator!$P$36/200</f>
        <v>0.09</v>
      </c>
      <c r="B22" s="43">
        <v>88.422355936774409</v>
      </c>
      <c r="C22" s="48"/>
      <c r="D22" s="27"/>
      <c r="H22" s="3"/>
      <c r="I22" s="3"/>
      <c r="J22" s="3"/>
      <c r="S22" s="18"/>
      <c r="T22" s="15"/>
      <c r="U22" s="15"/>
      <c r="V22" s="3"/>
    </row>
    <row r="23" spans="1:30" ht="18" customHeight="1" x14ac:dyDescent="0.2">
      <c r="A23" s="51">
        <f>A22+Calculator!$P$36/200</f>
        <v>0.13500000000000001</v>
      </c>
      <c r="B23" s="43">
        <v>89.186990134478606</v>
      </c>
      <c r="C23" s="48"/>
      <c r="D23" s="27"/>
      <c r="H23" s="3"/>
      <c r="I23" s="3"/>
      <c r="J23" s="3"/>
      <c r="S23" s="18"/>
      <c r="T23" s="15"/>
      <c r="U23" s="15"/>
      <c r="V23" s="3"/>
      <c r="X23" s="16"/>
      <c r="Y23" s="16"/>
      <c r="Z23" s="16"/>
      <c r="AA23" s="16"/>
      <c r="AB23" s="16"/>
      <c r="AC23" s="16"/>
      <c r="AD23" s="16"/>
    </row>
    <row r="24" spans="1:30" ht="18" customHeight="1" x14ac:dyDescent="0.2">
      <c r="A24" s="51">
        <f>A23+Calculator!$P$36/200</f>
        <v>0.18</v>
      </c>
      <c r="B24" s="43">
        <v>89.787474485187772</v>
      </c>
      <c r="C24" s="48"/>
      <c r="D24" s="27"/>
      <c r="H24" s="3"/>
      <c r="I24" s="3"/>
      <c r="J24" s="3"/>
      <c r="S24" s="18"/>
      <c r="T24" s="15"/>
      <c r="U24" s="15"/>
      <c r="V24" s="3"/>
      <c r="X24" s="16"/>
      <c r="Y24" s="16"/>
      <c r="Z24" s="16"/>
      <c r="AA24" s="16"/>
      <c r="AB24" s="16"/>
      <c r="AC24" s="16"/>
      <c r="AD24" s="16"/>
    </row>
    <row r="25" spans="1:30" ht="18" customHeight="1" x14ac:dyDescent="0.2">
      <c r="A25" s="51">
        <f>A24+Calculator!$P$36/200</f>
        <v>0.22499999999999998</v>
      </c>
      <c r="B25" s="43">
        <v>90.280966672085924</v>
      </c>
      <c r="C25" s="48"/>
      <c r="D25" s="27"/>
      <c r="H25" s="3"/>
      <c r="I25" s="3"/>
      <c r="J25" s="3"/>
      <c r="S25" s="18"/>
      <c r="T25" s="15"/>
      <c r="U25" s="15"/>
      <c r="V25" s="3"/>
      <c r="X25" s="16"/>
      <c r="Y25" s="16"/>
      <c r="Z25" s="16"/>
      <c r="AA25" s="16"/>
      <c r="AB25" s="16"/>
      <c r="AC25" s="16"/>
      <c r="AD25" s="16"/>
    </row>
    <row r="26" spans="1:30" ht="18" customHeight="1" x14ac:dyDescent="0.2">
      <c r="A26" s="51">
        <f>A25+Calculator!$P$36/200</f>
        <v>0.26999999999999996</v>
      </c>
      <c r="B26" s="43">
        <v>90.697803144271106</v>
      </c>
      <c r="C26" s="48"/>
      <c r="D26" s="27"/>
      <c r="H26" s="3"/>
      <c r="I26" s="3"/>
      <c r="J26" s="3"/>
      <c r="S26" s="18"/>
      <c r="T26" s="15"/>
      <c r="U26" s="15"/>
      <c r="V26" s="3"/>
      <c r="X26" s="16"/>
      <c r="Y26" s="16"/>
      <c r="Z26" s="16"/>
      <c r="AA26" s="16"/>
      <c r="AB26" s="16"/>
      <c r="AC26" s="16"/>
      <c r="AD26" s="16"/>
    </row>
    <row r="27" spans="1:30" ht="18" customHeight="1" x14ac:dyDescent="0.2">
      <c r="A27" s="51">
        <f>A26+Calculator!$P$36/200</f>
        <v>0.31499999999999995</v>
      </c>
      <c r="B27" s="43">
        <v>91.056309493297377</v>
      </c>
      <c r="C27" s="48"/>
      <c r="D27" s="27"/>
      <c r="H27" s="3"/>
      <c r="I27" s="3"/>
      <c r="J27" s="3"/>
      <c r="S27" s="18"/>
      <c r="T27" s="15"/>
      <c r="U27" s="15"/>
      <c r="V27" s="3"/>
      <c r="X27" s="16"/>
      <c r="Y27" s="16"/>
      <c r="Z27" s="16"/>
      <c r="AA27" s="16"/>
      <c r="AB27" s="16"/>
      <c r="AC27" s="16"/>
      <c r="AD27" s="16"/>
    </row>
    <row r="28" spans="1:30" ht="18" customHeight="1" x14ac:dyDescent="0.2">
      <c r="A28" s="51">
        <f>A27+Calculator!$P$36/200</f>
        <v>0.35999999999999993</v>
      </c>
      <c r="B28" s="43">
        <v>91.368675765492242</v>
      </c>
      <c r="C28" s="48"/>
      <c r="D28" s="27"/>
      <c r="H28" s="3"/>
      <c r="I28" s="3"/>
      <c r="J28" s="3"/>
      <c r="S28" s="18"/>
      <c r="T28" s="15"/>
      <c r="U28" s="15"/>
      <c r="V28" s="3"/>
      <c r="X28" s="16"/>
      <c r="Y28" s="16"/>
      <c r="Z28" s="16"/>
      <c r="AA28" s="16"/>
      <c r="AB28" s="16"/>
      <c r="AC28" s="16"/>
      <c r="AD28" s="16"/>
    </row>
    <row r="29" spans="1:30" ht="18" customHeight="1" x14ac:dyDescent="0.2">
      <c r="A29" s="51">
        <f>A28+Calculator!$P$36/200</f>
        <v>0.40499999999999992</v>
      </c>
      <c r="B29" s="43">
        <v>91.643631268171887</v>
      </c>
      <c r="C29" s="48"/>
      <c r="D29" s="27"/>
      <c r="H29" s="3"/>
      <c r="I29" s="3"/>
      <c r="J29" s="3"/>
      <c r="S29" s="18"/>
      <c r="T29" s="15"/>
      <c r="U29" s="15"/>
      <c r="V29" s="3"/>
      <c r="X29" s="16"/>
      <c r="Y29" s="16"/>
      <c r="Z29" s="16"/>
      <c r="AA29" s="16"/>
      <c r="AB29" s="16"/>
      <c r="AC29" s="16"/>
      <c r="AD29" s="16"/>
    </row>
    <row r="30" spans="1:30" ht="18" customHeight="1" x14ac:dyDescent="0.2">
      <c r="A30" s="51">
        <f>A29+Calculator!$P$36/200</f>
        <v>0.4499999999999999</v>
      </c>
      <c r="B30" s="43">
        <v>91.8877629539395</v>
      </c>
      <c r="C30" s="48"/>
      <c r="D30" s="27"/>
      <c r="H30" s="3"/>
      <c r="I30" s="3"/>
      <c r="J30" s="3"/>
      <c r="S30" s="18"/>
      <c r="T30" s="15"/>
      <c r="U30" s="15"/>
      <c r="V30" s="3"/>
      <c r="X30" s="16"/>
      <c r="Y30" s="16"/>
      <c r="Z30" s="16"/>
      <c r="AA30" s="16"/>
      <c r="AB30" s="16"/>
      <c r="AC30" s="16"/>
      <c r="AD30" s="16"/>
    </row>
    <row r="31" spans="1:30" ht="18" customHeight="1" x14ac:dyDescent="0.2">
      <c r="A31" s="51">
        <f>A30+Calculator!$P$36/200</f>
        <v>0.49499999999999988</v>
      </c>
      <c r="B31" s="43">
        <v>92.106215899977073</v>
      </c>
      <c r="C31" s="48"/>
      <c r="D31" s="27"/>
      <c r="H31" s="3"/>
      <c r="I31" s="3"/>
      <c r="J31" s="3"/>
      <c r="S31" s="18"/>
      <c r="T31" s="15"/>
      <c r="U31" s="15"/>
      <c r="V31" s="3"/>
      <c r="X31" s="16"/>
      <c r="Y31" s="16"/>
      <c r="Z31" s="16"/>
      <c r="AA31" s="16"/>
      <c r="AB31" s="16"/>
      <c r="AC31" s="16"/>
      <c r="AD31" s="16"/>
    </row>
    <row r="32" spans="1:30" ht="18" customHeight="1" x14ac:dyDescent="0.2">
      <c r="A32" s="51">
        <f>A31+Calculator!$P$36/200</f>
        <v>0.53999999999999992</v>
      </c>
      <c r="B32" s="43">
        <v>92.303097657525228</v>
      </c>
      <c r="C32" s="48"/>
      <c r="D32" s="27"/>
      <c r="H32" s="3"/>
      <c r="I32" s="3"/>
      <c r="J32" s="3"/>
      <c r="S32" s="18"/>
      <c r="T32" s="15"/>
      <c r="U32" s="15"/>
      <c r="V32" s="3"/>
      <c r="X32" s="16"/>
      <c r="Y32" s="16"/>
      <c r="Z32" s="16"/>
      <c r="AA32" s="16"/>
      <c r="AB32" s="16"/>
      <c r="AC32" s="16"/>
      <c r="AD32" s="16"/>
    </row>
    <row r="33" spans="1:30" ht="18" customHeight="1" x14ac:dyDescent="0.2">
      <c r="A33" s="51">
        <f>A32+Calculator!$P$36/200</f>
        <v>0.58499999999999996</v>
      </c>
      <c r="B33" s="43">
        <v>92.481732593595268</v>
      </c>
      <c r="C33" s="48"/>
      <c r="D33" s="27"/>
      <c r="H33" s="3"/>
      <c r="I33" s="3"/>
      <c r="J33" s="3"/>
      <c r="S33" s="18"/>
      <c r="T33" s="15"/>
      <c r="U33" s="15"/>
      <c r="V33" s="3"/>
      <c r="X33" s="16"/>
      <c r="Y33" s="16"/>
      <c r="Z33" s="16"/>
      <c r="AA33" s="16"/>
      <c r="AB33" s="16"/>
      <c r="AC33" s="16"/>
      <c r="AD33" s="16"/>
    </row>
    <row r="34" spans="1:30" ht="18" customHeight="1" x14ac:dyDescent="0.2">
      <c r="A34" s="51">
        <f>A33+Calculator!$P$36/200</f>
        <v>0.63</v>
      </c>
      <c r="B34" s="43">
        <v>92.644834893196361</v>
      </c>
      <c r="C34" s="48"/>
      <c r="D34" s="27"/>
      <c r="H34" s="3"/>
      <c r="I34" s="3"/>
      <c r="J34" s="3"/>
      <c r="S34" s="18"/>
      <c r="T34" s="15"/>
      <c r="U34" s="15"/>
      <c r="V34" s="3"/>
      <c r="X34" s="16"/>
      <c r="Y34" s="16"/>
      <c r="Z34" s="16"/>
      <c r="AA34" s="16"/>
      <c r="AB34" s="16"/>
      <c r="AC34" s="16"/>
      <c r="AD34" s="16"/>
    </row>
    <row r="35" spans="1:30" ht="18" customHeight="1" x14ac:dyDescent="0.2">
      <c r="A35" s="51">
        <f>A34+Calculator!$P$36/200</f>
        <v>0.67500000000000004</v>
      </c>
      <c r="B35" s="43">
        <v>92.794633815340575</v>
      </c>
      <c r="C35" s="48"/>
      <c r="D35" s="27"/>
      <c r="H35" s="3"/>
      <c r="I35" s="3"/>
      <c r="J35" s="3"/>
      <c r="S35" s="18"/>
      <c r="T35" s="15"/>
      <c r="U35" s="15"/>
      <c r="V35" s="3"/>
      <c r="X35" s="16"/>
      <c r="Y35" s="16"/>
      <c r="Z35" s="16"/>
      <c r="AA35" s="16"/>
      <c r="AB35" s="16"/>
      <c r="AC35" s="16"/>
      <c r="AD35" s="16"/>
    </row>
    <row r="36" spans="1:30" ht="18" customHeight="1" x14ac:dyDescent="0.2">
      <c r="A36" s="51">
        <f>A35+Calculator!$P$36/200</f>
        <v>0.72000000000000008</v>
      </c>
      <c r="B36" s="43">
        <v>92.932968518615809</v>
      </c>
      <c r="C36" s="48"/>
      <c r="D36" s="27"/>
      <c r="E36" s="141" t="s">
        <v>50</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25">
      <c r="A37" s="51">
        <f>A36+Calculator!$P$36/200</f>
        <v>0.76500000000000012</v>
      </c>
      <c r="B37" s="43">
        <v>93.061361994859141</v>
      </c>
      <c r="C37" s="48"/>
      <c r="D37" s="27"/>
      <c r="H37" s="3"/>
      <c r="I37" s="3"/>
      <c r="J37" s="3"/>
      <c r="S37" s="18"/>
      <c r="T37" s="15"/>
      <c r="U37" s="15"/>
      <c r="V37" s="3"/>
      <c r="X37" s="16"/>
      <c r="Y37" s="16"/>
      <c r="Z37" s="16"/>
      <c r="AA37" s="16"/>
      <c r="AB37" s="16"/>
      <c r="AC37" s="16"/>
      <c r="AD37" s="16"/>
    </row>
    <row r="38" spans="1:30" ht="18" customHeight="1" x14ac:dyDescent="0.2">
      <c r="A38" s="51">
        <f>A37+Calculator!$P$36/200</f>
        <v>0.81000000000000016</v>
      </c>
      <c r="B38" s="43">
        <v>93.181079787944952</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0.8550000000000002</v>
      </c>
      <c r="B39" s="43">
        <v>93.293177156197757</v>
      </c>
      <c r="C39" s="48"/>
      <c r="D39" s="27"/>
      <c r="E39" s="33"/>
      <c r="F39" s="11" t="s">
        <v>51</v>
      </c>
      <c r="G39" s="10"/>
      <c r="H39" s="12"/>
      <c r="I39" s="12"/>
      <c r="J39" s="12"/>
      <c r="K39" s="10"/>
      <c r="S39" s="34"/>
      <c r="T39" s="15"/>
      <c r="U39" s="15"/>
      <c r="V39" s="3"/>
      <c r="X39" s="16"/>
      <c r="Y39" s="16"/>
      <c r="Z39" s="16"/>
      <c r="AA39" s="16"/>
      <c r="AB39" s="16"/>
      <c r="AC39" s="16"/>
      <c r="AD39" s="16"/>
    </row>
    <row r="40" spans="1:30" ht="18" customHeight="1" x14ac:dyDescent="0.2">
      <c r="A40" s="51">
        <f>A39+Calculator!$P$36/200</f>
        <v>0.90000000000000024</v>
      </c>
      <c r="B40" s="43">
        <v>93.398537210311574</v>
      </c>
      <c r="C40" s="48"/>
      <c r="D40" s="27"/>
      <c r="E40" s="33"/>
      <c r="F40" s="143" t="s">
        <v>52</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2">
      <c r="A41" s="51">
        <f>A40+Calculator!$P$36/200</f>
        <v>0.94500000000000028</v>
      </c>
      <c r="B41" s="43">
        <v>93.497901880249827</v>
      </c>
      <c r="C41" s="48"/>
      <c r="D41" s="27"/>
      <c r="E41" s="33"/>
      <c r="F41" s="142" t="s">
        <v>53</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2">
      <c r="A42" s="51">
        <f>A41+Calculator!$P$36/200</f>
        <v>0.99000000000000032</v>
      </c>
      <c r="B42" s="43">
        <v>93.591897123246397</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2">
      <c r="A43" s="51">
        <f>A42+Calculator!$P$36/200</f>
        <v>1.0350000000000004</v>
      </c>
      <c r="B43" s="43">
        <v>93.681053477476638</v>
      </c>
      <c r="C43" s="48"/>
      <c r="D43" s="27"/>
      <c r="E43" s="33"/>
      <c r="F43" s="140" t="s">
        <v>54</v>
      </c>
      <c r="G43" s="140"/>
      <c r="H43" s="140"/>
      <c r="I43" s="140"/>
      <c r="J43" s="140"/>
      <c r="K43" s="140"/>
      <c r="L43" s="140"/>
      <c r="M43" s="140"/>
      <c r="N43" s="140"/>
      <c r="O43" s="140"/>
      <c r="P43" s="140"/>
      <c r="Q43" s="140"/>
      <c r="R43" s="140"/>
      <c r="S43" s="34"/>
      <c r="T43" s="15"/>
      <c r="U43" s="15"/>
      <c r="V43" s="3"/>
    </row>
    <row r="44" spans="1:30" ht="18" customHeight="1" x14ac:dyDescent="0.2">
      <c r="A44" s="51">
        <f>A43+Calculator!$P$36/200</f>
        <v>1.0800000000000003</v>
      </c>
      <c r="B44" s="43">
        <v>93.765822839797295</v>
      </c>
      <c r="C44" s="48"/>
      <c r="D44" s="27"/>
      <c r="E44" s="33"/>
      <c r="G44" s="142" t="s">
        <v>55</v>
      </c>
      <c r="H44" s="142"/>
      <c r="I44" s="142"/>
      <c r="J44" s="142"/>
      <c r="K44" s="142"/>
      <c r="L44" s="142"/>
      <c r="M44" s="142"/>
      <c r="N44" s="142"/>
      <c r="O44" s="142"/>
      <c r="P44" s="142"/>
      <c r="Q44" s="142"/>
      <c r="R44" s="142"/>
      <c r="S44" s="34"/>
      <c r="T44" s="15"/>
      <c r="U44" s="15"/>
      <c r="V44" s="3"/>
    </row>
    <row r="45" spans="1:30" ht="18" customHeight="1" x14ac:dyDescent="0.2">
      <c r="A45" s="51">
        <f>A44+Calculator!$P$36/200</f>
        <v>1.1250000000000002</v>
      </c>
      <c r="B45" s="43">
        <v>93.846592173165547</v>
      </c>
      <c r="C45" s="48"/>
      <c r="D45" s="27"/>
      <c r="E45" s="33"/>
      <c r="G45" s="142"/>
      <c r="H45" s="142"/>
      <c r="I45" s="142"/>
      <c r="J45" s="142"/>
      <c r="K45" s="142"/>
      <c r="L45" s="142"/>
      <c r="M45" s="142"/>
      <c r="N45" s="142"/>
      <c r="O45" s="142"/>
      <c r="P45" s="142"/>
      <c r="Q45" s="142"/>
      <c r="R45" s="142"/>
      <c r="S45" s="34"/>
      <c r="T45" s="15"/>
      <c r="U45" s="15"/>
      <c r="V45" s="3"/>
    </row>
    <row r="46" spans="1:30" ht="18" customHeight="1" x14ac:dyDescent="0.2">
      <c r="A46" s="51">
        <f>A45+Calculator!$P$36/200</f>
        <v>1.1700000000000002</v>
      </c>
      <c r="B46" s="43">
        <v>93.923694713983807</v>
      </c>
      <c r="C46" s="48"/>
      <c r="D46" s="27"/>
      <c r="E46" s="33"/>
      <c r="G46" s="142"/>
      <c r="H46" s="142"/>
      <c r="I46" s="142"/>
      <c r="J46" s="142"/>
      <c r="K46" s="142"/>
      <c r="L46" s="142"/>
      <c r="M46" s="142"/>
      <c r="N46" s="142"/>
      <c r="O46" s="142"/>
      <c r="P46" s="142"/>
      <c r="Q46" s="142"/>
      <c r="R46" s="142"/>
      <c r="S46" s="34"/>
      <c r="T46" s="15"/>
      <c r="U46" s="15"/>
      <c r="V46" s="3"/>
    </row>
    <row r="47" spans="1:30" ht="18" customHeight="1" x14ac:dyDescent="0.2">
      <c r="A47" s="51">
        <f>A46+Calculator!$P$36/200</f>
        <v>1.2150000000000001</v>
      </c>
      <c r="B47" s="43">
        <v>93.997419141883896</v>
      </c>
      <c r="C47" s="48"/>
      <c r="D47" s="27"/>
      <c r="E47" s="33"/>
      <c r="G47" s="142" t="s">
        <v>56</v>
      </c>
      <c r="H47" s="142"/>
      <c r="I47" s="142"/>
      <c r="J47" s="142"/>
      <c r="K47" s="142"/>
      <c r="L47" s="142"/>
      <c r="M47" s="142"/>
      <c r="N47" s="142"/>
      <c r="O47" s="142"/>
      <c r="P47" s="142"/>
      <c r="Q47" s="142"/>
      <c r="R47" s="142"/>
      <c r="S47" s="34"/>
      <c r="T47" s="15"/>
      <c r="U47" s="15"/>
      <c r="V47" s="3"/>
    </row>
    <row r="48" spans="1:30" ht="18" customHeight="1" x14ac:dyDescent="0.2">
      <c r="A48" s="51">
        <f>A47+Calculator!$P$36/200</f>
        <v>1.26</v>
      </c>
      <c r="B48" s="43">
        <v>94.068017087893523</v>
      </c>
      <c r="C48" s="48"/>
      <c r="D48" s="27"/>
      <c r="E48" s="33"/>
      <c r="F48" s="140" t="s">
        <v>57</v>
      </c>
      <c r="G48" s="140"/>
      <c r="H48" s="140"/>
      <c r="I48" s="140"/>
      <c r="J48" s="140"/>
      <c r="K48" s="140"/>
      <c r="L48" s="140"/>
      <c r="M48" s="140"/>
      <c r="N48" s="140"/>
      <c r="O48" s="140"/>
      <c r="P48" s="140"/>
      <c r="Q48" s="140"/>
      <c r="R48" s="140"/>
      <c r="S48" s="34"/>
      <c r="T48" s="15"/>
      <c r="U48" s="15"/>
      <c r="V48" s="3"/>
    </row>
    <row r="49" spans="1:22" ht="18" customHeight="1" x14ac:dyDescent="0.2">
      <c r="A49" s="51">
        <f>A48+Calculator!$P$36/200</f>
        <v>1.3049999999999999</v>
      </c>
      <c r="B49" s="43">
        <v>94.135709286959326</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1.3499999999999999</v>
      </c>
      <c r="B50" s="43">
        <v>94.200690624053365</v>
      </c>
      <c r="C50" s="48"/>
      <c r="D50" s="27"/>
      <c r="E50" s="33"/>
      <c r="G50" s="10"/>
      <c r="H50" s="12"/>
      <c r="I50" s="12"/>
      <c r="J50" s="12"/>
      <c r="K50" s="10"/>
      <c r="S50" s="35"/>
    </row>
    <row r="51" spans="1:22" ht="18" customHeight="1" x14ac:dyDescent="0.2">
      <c r="A51" s="51">
        <f>A50+Calculator!$P$36/200</f>
        <v>1.3949999999999998</v>
      </c>
      <c r="B51" s="43">
        <v>94.263134276972025</v>
      </c>
      <c r="C51" s="48"/>
      <c r="D51" s="27"/>
      <c r="E51" s="33"/>
      <c r="F51" s="11" t="s">
        <v>58</v>
      </c>
      <c r="G51" s="10"/>
      <c r="H51" s="12"/>
      <c r="I51" s="12"/>
      <c r="J51" s="12"/>
      <c r="K51" s="10"/>
      <c r="S51" s="35"/>
    </row>
    <row r="52" spans="1:22" ht="18" customHeight="1" x14ac:dyDescent="0.2">
      <c r="A52" s="51">
        <f>A51+Calculator!$P$36/200</f>
        <v>1.4399999999999997</v>
      </c>
      <c r="B52" s="43">
        <v>94.323195121409597</v>
      </c>
      <c r="C52" s="48"/>
      <c r="D52" s="27"/>
      <c r="E52" s="33"/>
      <c r="F52" s="140" t="s">
        <v>59</v>
      </c>
      <c r="G52" s="140"/>
      <c r="H52" s="140"/>
      <c r="I52" s="140"/>
      <c r="J52" s="140"/>
      <c r="K52" s="140"/>
      <c r="L52" s="140"/>
      <c r="M52" s="140"/>
      <c r="N52" s="140"/>
      <c r="O52" s="140"/>
      <c r="P52" s="140"/>
      <c r="Q52" s="140"/>
      <c r="R52" s="140"/>
      <c r="S52" s="35"/>
    </row>
    <row r="53" spans="1:22" ht="18" customHeight="1" x14ac:dyDescent="0.2">
      <c r="A53" s="51">
        <f>A52+Calculator!$P$36/200</f>
        <v>1.4849999999999997</v>
      </c>
      <c r="B53" s="43">
        <v>94.381012533328956</v>
      </c>
      <c r="C53" s="48"/>
      <c r="D53" s="27"/>
      <c r="E53" s="33"/>
      <c r="F53" s="23" t="s">
        <v>28</v>
      </c>
      <c r="G53" s="23"/>
      <c r="H53" s="23"/>
      <c r="I53" s="23"/>
      <c r="J53" s="23"/>
      <c r="K53" s="23"/>
      <c r="L53" s="23"/>
      <c r="M53" s="23"/>
      <c r="N53" s="23"/>
      <c r="O53" s="23"/>
      <c r="P53" s="23"/>
      <c r="Q53" s="23"/>
      <c r="R53" s="23"/>
      <c r="S53" s="35"/>
    </row>
    <row r="54" spans="1:22" ht="18" customHeight="1" x14ac:dyDescent="0.2">
      <c r="A54" s="51">
        <f>A53+Calculator!$P$36/200</f>
        <v>1.5299999999999996</v>
      </c>
      <c r="B54" s="43">
        <v>94.436712698755073</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1.5749999999999995</v>
      </c>
      <c r="B55" s="43">
        <v>94.490410520825918</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1.6199999999999994</v>
      </c>
      <c r="B56" s="43">
        <v>94.542211197395702</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1.6649999999999994</v>
      </c>
      <c r="B57" s="43">
        <v>94.592211529000465</v>
      </c>
      <c r="C57" s="48"/>
      <c r="D57" s="27"/>
      <c r="H57" s="3"/>
      <c r="I57" s="3"/>
      <c r="J57" s="3"/>
    </row>
    <row r="58" spans="1:22" ht="18" customHeight="1" x14ac:dyDescent="0.2">
      <c r="A58" s="51">
        <f>A57+Calculator!$P$36/200</f>
        <v>1.7099999999999993</v>
      </c>
      <c r="B58" s="43">
        <v>94.640501006000719</v>
      </c>
      <c r="C58" s="48"/>
      <c r="D58" s="27"/>
      <c r="H58" s="3"/>
      <c r="I58" s="3"/>
      <c r="J58" s="3"/>
    </row>
    <row r="59" spans="1:22" ht="18" customHeight="1" x14ac:dyDescent="0.2">
      <c r="A59" s="51">
        <f>A58+Calculator!$P$36/200</f>
        <v>1.7549999999999992</v>
      </c>
      <c r="B59" s="43">
        <v>94.687162714749675</v>
      </c>
      <c r="C59" s="48"/>
      <c r="D59" s="27"/>
      <c r="H59" s="3"/>
      <c r="I59" s="3"/>
      <c r="J59" s="3"/>
    </row>
    <row r="60" spans="1:22" ht="18" customHeight="1" x14ac:dyDescent="0.2">
      <c r="A60" s="51">
        <f>A59+Calculator!$P$36/200</f>
        <v>1.7999999999999992</v>
      </c>
      <c r="B60" s="43">
        <v>94.732274095322481</v>
      </c>
      <c r="C60" s="48"/>
      <c r="D60" s="27"/>
      <c r="H60" s="3"/>
      <c r="I60" s="3"/>
      <c r="J60" s="3"/>
    </row>
    <row r="61" spans="1:22" ht="18" customHeight="1" x14ac:dyDescent="0.2">
      <c r="A61" s="51">
        <f>A60+Calculator!$P$36/200</f>
        <v>1.8449999999999991</v>
      </c>
      <c r="B61" s="43">
        <v>94.775907577378135</v>
      </c>
      <c r="C61" s="48"/>
      <c r="D61" s="27"/>
      <c r="H61" s="3"/>
      <c r="I61" s="3"/>
      <c r="J61" s="3"/>
    </row>
    <row r="62" spans="1:22" ht="18" customHeight="1" x14ac:dyDescent="0.2">
      <c r="A62" s="51">
        <f>A61+Calculator!$P$36/200</f>
        <v>1.889999999999999</v>
      </c>
      <c r="B62" s="43">
        <v>94.818131115859458</v>
      </c>
      <c r="C62" s="48"/>
      <c r="D62" s="27"/>
      <c r="H62" s="3"/>
      <c r="I62" s="3"/>
      <c r="J62" s="3"/>
    </row>
    <row r="63" spans="1:22" ht="18" customHeight="1" x14ac:dyDescent="0.2">
      <c r="A63" s="51">
        <f>A62+Calculator!$P$36/200</f>
        <v>1.9349999999999989</v>
      </c>
      <c r="B63" s="43">
        <v>94.859008644268258</v>
      </c>
      <c r="C63" s="48"/>
      <c r="D63" s="27"/>
      <c r="H63" s="3"/>
      <c r="I63" s="3"/>
      <c r="J63" s="3"/>
    </row>
    <row r="64" spans="1:22" ht="18" customHeight="1" x14ac:dyDescent="0.2">
      <c r="A64" s="51">
        <f>A63+Calculator!$P$36/200</f>
        <v>1.9799999999999989</v>
      </c>
      <c r="B64" s="43">
        <v>94.898600460013569</v>
      </c>
      <c r="C64" s="48"/>
      <c r="D64" s="27"/>
      <c r="H64" s="3"/>
      <c r="I64" s="3"/>
      <c r="J64" s="3"/>
    </row>
    <row r="65" spans="1:10" ht="18" customHeight="1" x14ac:dyDescent="0.2">
      <c r="A65" s="51">
        <f>A64+Calculator!$P$36/200</f>
        <v>2.024999999999999</v>
      </c>
      <c r="B65" s="43">
        <v>94.936963553689054</v>
      </c>
      <c r="C65" s="48"/>
      <c r="D65" s="27"/>
      <c r="H65" s="3"/>
      <c r="I65" s="3"/>
      <c r="J65" s="3"/>
    </row>
    <row r="66" spans="1:10" ht="18" customHeight="1" x14ac:dyDescent="0.2">
      <c r="A66" s="51">
        <f>A65+Calculator!$P$36/200</f>
        <v>2.069999999999999</v>
      </c>
      <c r="B66" s="43">
        <v>94.97415189197848</v>
      </c>
      <c r="C66" s="48"/>
      <c r="D66" s="27"/>
      <c r="H66" s="3"/>
      <c r="I66" s="3"/>
      <c r="J66" s="3"/>
    </row>
    <row r="67" spans="1:10" ht="18" customHeight="1" x14ac:dyDescent="0.2">
      <c r="A67" s="51">
        <f>A66+Calculator!$P$36/200</f>
        <v>2.1149999999999989</v>
      </c>
      <c r="B67" s="43">
        <v>95.010216662128414</v>
      </c>
      <c r="C67" s="48"/>
      <c r="D67" s="27"/>
      <c r="H67" s="3"/>
      <c r="I67" s="3"/>
      <c r="J67" s="3"/>
    </row>
    <row r="68" spans="1:10" ht="18" customHeight="1" x14ac:dyDescent="0.2">
      <c r="A68" s="51">
        <f>A67+Calculator!$P$36/200</f>
        <v>2.1599999999999988</v>
      </c>
      <c r="B68" s="43">
        <v>95.045206484490279</v>
      </c>
      <c r="C68" s="48"/>
      <c r="D68" s="27"/>
      <c r="H68" s="3"/>
      <c r="I68" s="3"/>
      <c r="J68" s="3"/>
    </row>
    <row r="69" spans="1:10" ht="18" customHeight="1" x14ac:dyDescent="0.2">
      <c r="A69" s="51">
        <f>A68+Calculator!$P$36/200</f>
        <v>2.2049999999999987</v>
      </c>
      <c r="B69" s="43">
        <v>95.079167598460785</v>
      </c>
      <c r="C69" s="48"/>
      <c r="D69" s="27"/>
      <c r="H69" s="3"/>
      <c r="I69" s="3"/>
      <c r="J69" s="3"/>
    </row>
    <row r="70" spans="1:10" ht="18" customHeight="1" x14ac:dyDescent="0.2">
      <c r="A70" s="51">
        <f>A69+Calculator!$P$36/200</f>
        <v>2.2499999999999987</v>
      </c>
      <c r="B70" s="43">
        <v>95.112144026191359</v>
      </c>
      <c r="C70" s="48"/>
      <c r="D70" s="27"/>
      <c r="H70" s="3"/>
      <c r="I70" s="3"/>
      <c r="J70" s="3"/>
    </row>
    <row r="71" spans="1:10" ht="18" customHeight="1" x14ac:dyDescent="0.2">
      <c r="A71" s="51">
        <f>A70+Calculator!$P$36/200</f>
        <v>2.2949999999999986</v>
      </c>
      <c r="B71" s="43">
        <v>95.144177717655367</v>
      </c>
      <c r="C71" s="48"/>
      <c r="D71" s="27"/>
    </row>
    <row r="72" spans="1:10" ht="18" customHeight="1" x14ac:dyDescent="0.2">
      <c r="A72" s="51">
        <f>A71+Calculator!$P$36/200</f>
        <v>2.3399999999999985</v>
      </c>
      <c r="B72" s="43">
        <v>95.175308680021757</v>
      </c>
      <c r="C72" s="48"/>
      <c r="D72" s="27"/>
    </row>
    <row r="73" spans="1:10" ht="18" customHeight="1" x14ac:dyDescent="0.2">
      <c r="A73" s="51">
        <f>A72+Calculator!$P$36/200</f>
        <v>2.3849999999999985</v>
      </c>
      <c r="B73" s="43">
        <v>95.205575093761837</v>
      </c>
      <c r="C73" s="48"/>
      <c r="D73" s="27"/>
    </row>
    <row r="74" spans="1:10" ht="18" customHeight="1" x14ac:dyDescent="0.2">
      <c r="A74" s="51">
        <f>A73+Calculator!$P$36/200</f>
        <v>2.4299999999999984</v>
      </c>
      <c r="B74" s="43">
        <v>95.235013417488474</v>
      </c>
      <c r="C74" s="48"/>
      <c r="D74" s="27"/>
    </row>
    <row r="75" spans="1:10" ht="18" customHeight="1" x14ac:dyDescent="0.2">
      <c r="A75" s="51">
        <f>A74+Calculator!$P$36/200</f>
        <v>2.4749999999999983</v>
      </c>
      <c r="B75" s="43">
        <v>95.263658483177664</v>
      </c>
      <c r="C75" s="48"/>
      <c r="D75" s="27"/>
    </row>
    <row r="76" spans="1:10" ht="18" customHeight="1" x14ac:dyDescent="0.2">
      <c r="A76" s="51">
        <f>A75+Calculator!$P$36/200</f>
        <v>2.5199999999999982</v>
      </c>
      <c r="B76" s="43">
        <v>95.291543583136956</v>
      </c>
      <c r="C76" s="48"/>
      <c r="D76" s="27"/>
    </row>
    <row r="77" spans="1:10" ht="18" customHeight="1" x14ac:dyDescent="0.2">
      <c r="A77" s="51">
        <f>A76+Calculator!$P$36/200</f>
        <v>2.5649999999999982</v>
      </c>
      <c r="B77" s="43">
        <v>95.318700549850476</v>
      </c>
      <c r="C77" s="48"/>
      <c r="D77" s="27"/>
    </row>
    <row r="78" spans="1:10" ht="18" customHeight="1" x14ac:dyDescent="0.2">
      <c r="A78" s="51">
        <f>A77+Calculator!$P$36/200</f>
        <v>2.6099999999999981</v>
      </c>
      <c r="B78" s="43">
        <v>95.345159829639798</v>
      </c>
      <c r="C78" s="48"/>
      <c r="D78" s="27"/>
    </row>
    <row r="79" spans="1:10" ht="18" customHeight="1" x14ac:dyDescent="0.2">
      <c r="A79" s="51">
        <f>A78+Calculator!$P$36/200</f>
        <v>2.654999999999998</v>
      </c>
      <c r="B79" s="43">
        <v>95.370950550921634</v>
      </c>
      <c r="C79" s="48"/>
      <c r="D79" s="27"/>
    </row>
    <row r="80" spans="1:10" ht="18" customHeight="1" x14ac:dyDescent="0.2">
      <c r="A80" s="51">
        <f>A79+Calculator!$P$36/200</f>
        <v>2.699999999999998</v>
      </c>
      <c r="B80" s="43">
        <v>95.39610058771558</v>
      </c>
      <c r="C80" s="48"/>
      <c r="D80" s="27"/>
    </row>
    <row r="81" spans="1:4" ht="18" customHeight="1" x14ac:dyDescent="0.2">
      <c r="A81" s="51">
        <f>A80+Calculator!$P$36/200</f>
        <v>2.7449999999999979</v>
      </c>
      <c r="B81" s="43">
        <v>95.420636618948663</v>
      </c>
      <c r="C81" s="48"/>
      <c r="D81" s="27"/>
    </row>
    <row r="82" spans="1:4" ht="18" customHeight="1" x14ac:dyDescent="0.2">
      <c r="A82" s="51">
        <f>A81+Calculator!$P$36/200</f>
        <v>2.7899999999999978</v>
      </c>
      <c r="B82" s="43">
        <v>95.444584184016875</v>
      </c>
      <c r="C82" s="48"/>
      <c r="D82" s="27"/>
    </row>
    <row r="83" spans="1:4" ht="18" customHeight="1" x14ac:dyDescent="0.2">
      <c r="A83" s="51">
        <f>A82+Calculator!$P$36/200</f>
        <v>2.8349999999999977</v>
      </c>
      <c r="B83" s="43">
        <v>95.467967734992399</v>
      </c>
      <c r="C83" s="48"/>
      <c r="D83" s="27"/>
    </row>
    <row r="84" spans="1:4" ht="18" customHeight="1" x14ac:dyDescent="0.2">
      <c r="A84" s="51">
        <f>A83+Calculator!$P$36/200</f>
        <v>2.8799999999999977</v>
      </c>
      <c r="B84" s="43">
        <v>95.49081068580611</v>
      </c>
      <c r="C84" s="48"/>
      <c r="D84" s="27"/>
    </row>
    <row r="85" spans="1:4" ht="18" customHeight="1" x14ac:dyDescent="0.2">
      <c r="A85" s="51">
        <f>A84+Calculator!$P$36/200</f>
        <v>2.9249999999999976</v>
      </c>
      <c r="B85" s="43">
        <v>95.513135458686705</v>
      </c>
      <c r="C85" s="48"/>
      <c r="D85" s="27"/>
    </row>
    <row r="86" spans="1:4" ht="18" customHeight="1" x14ac:dyDescent="0.2">
      <c r="A86" s="51">
        <f>A85+Calculator!$P$36/200</f>
        <v>2.9699999999999975</v>
      </c>
      <c r="B86" s="43">
        <v>95.534963528097151</v>
      </c>
      <c r="C86" s="48"/>
      <c r="D86" s="27"/>
    </row>
    <row r="87" spans="1:4" ht="18" customHeight="1" x14ac:dyDescent="0.2">
      <c r="A87" s="51">
        <f>A86+Calculator!$P$36/200</f>
        <v>3.0149999999999975</v>
      </c>
      <c r="B87" s="43">
        <v>95.556315462376418</v>
      </c>
      <c r="C87" s="48"/>
      <c r="D87" s="27"/>
    </row>
    <row r="88" spans="1:4" ht="18" customHeight="1" x14ac:dyDescent="0.2">
      <c r="A88" s="51">
        <f>A87+Calculator!$P$36/200</f>
        <v>3.0599999999999974</v>
      </c>
      <c r="B88" s="43">
        <v>95.577210963266523</v>
      </c>
      <c r="C88" s="48"/>
      <c r="D88" s="27"/>
    </row>
    <row r="89" spans="1:4" ht="18" customHeight="1" x14ac:dyDescent="0.2">
      <c r="A89" s="51">
        <f>A88+Calculator!$P$36/200</f>
        <v>3.1049999999999973</v>
      </c>
      <c r="B89" s="43">
        <v>95.597668903481832</v>
      </c>
      <c r="C89" s="48"/>
      <c r="D89" s="27"/>
    </row>
    <row r="90" spans="1:4" ht="18" customHeight="1" x14ac:dyDescent="0.2">
      <c r="A90" s="51">
        <f>A89+Calculator!$P$36/200</f>
        <v>3.1499999999999972</v>
      </c>
      <c r="B90" s="43">
        <v>95.617707362458773</v>
      </c>
      <c r="C90" s="48"/>
      <c r="D90" s="27"/>
    </row>
    <row r="91" spans="1:4" ht="18" customHeight="1" x14ac:dyDescent="0.2">
      <c r="A91" s="51">
        <f>A90+Calculator!$P$36/200</f>
        <v>3.1949999999999972</v>
      </c>
      <c r="B91" s="43">
        <v>95.637343660407794</v>
      </c>
      <c r="C91" s="48"/>
      <c r="D91" s="27"/>
    </row>
    <row r="92" spans="1:4" ht="18" customHeight="1" x14ac:dyDescent="0.2">
      <c r="A92" s="51">
        <f>A91+Calculator!$P$36/200</f>
        <v>3.2399999999999971</v>
      </c>
      <c r="B92" s="43">
        <v>95.656594390775723</v>
      </c>
      <c r="C92" s="48"/>
      <c r="D92" s="27"/>
    </row>
    <row r="93" spans="1:4" ht="18" customHeight="1" x14ac:dyDescent="0.2">
      <c r="A93" s="51">
        <f>A92+Calculator!$P$36/200</f>
        <v>3.284999999999997</v>
      </c>
      <c r="B93" s="43">
        <v>95.675475451215732</v>
      </c>
      <c r="C93" s="48"/>
      <c r="D93" s="27"/>
    </row>
    <row r="94" spans="1:4" ht="18" customHeight="1" x14ac:dyDescent="0.2">
      <c r="A94" s="51">
        <f>A93+Calculator!$P$36/200</f>
        <v>3.329999999999997</v>
      </c>
      <c r="B94" s="43">
        <v>95.694002073152234</v>
      </c>
      <c r="C94" s="48"/>
      <c r="D94" s="27"/>
    </row>
    <row r="95" spans="1:4" ht="18" customHeight="1" x14ac:dyDescent="0.2">
      <c r="A95" s="51">
        <f>A94+Calculator!$P$36/200</f>
        <v>3.3749999999999969</v>
      </c>
      <c r="B95" s="43">
        <v>95.712188850019544</v>
      </c>
      <c r="C95" s="48"/>
      <c r="D95" s="27"/>
    </row>
    <row r="96" spans="1:4" ht="18" customHeight="1" x14ac:dyDescent="0.2">
      <c r="A96" s="51">
        <f>A95+Calculator!$P$36/200</f>
        <v>3.4199999999999968</v>
      </c>
      <c r="B96" s="43">
        <v>95.730049764246601</v>
      </c>
      <c r="C96" s="48"/>
      <c r="D96" s="27"/>
    </row>
    <row r="97" spans="1:4" ht="18" customHeight="1" x14ac:dyDescent="0.2">
      <c r="A97" s="51">
        <f>A96+Calculator!$P$36/200</f>
        <v>3.4649999999999967</v>
      </c>
      <c r="B97" s="43">
        <v>95.747598213053706</v>
      </c>
      <c r="C97" s="48"/>
      <c r="D97" s="27"/>
    </row>
    <row r="98" spans="1:4" ht="18" customHeight="1" x14ac:dyDescent="0.2">
      <c r="A98" s="51">
        <f>A97+Calculator!$P$36/200</f>
        <v>3.5099999999999967</v>
      </c>
      <c r="B98" s="43">
        <v>95.76484703312191</v>
      </c>
      <c r="C98" s="48"/>
      <c r="D98" s="27"/>
    </row>
    <row r="99" spans="1:4" ht="18" customHeight="1" x14ac:dyDescent="0.2">
      <c r="A99" s="51">
        <f>A98+Calculator!$P$36/200</f>
        <v>3.5549999999999966</v>
      </c>
      <c r="B99" s="43">
        <v>95.781808524191248</v>
      </c>
      <c r="C99" s="48"/>
      <c r="D99" s="27"/>
    </row>
    <row r="100" spans="1:4" ht="18" customHeight="1" x14ac:dyDescent="0.2">
      <c r="A100" s="51">
        <f>A99+Calculator!$P$36/200</f>
        <v>3.5999999999999965</v>
      </c>
      <c r="B100" s="43">
        <v>95.798494471640083</v>
      </c>
      <c r="C100" s="48"/>
      <c r="D100" s="27"/>
    </row>
    <row r="101" spans="1:4" ht="18" customHeight="1" x14ac:dyDescent="0.2">
      <c r="A101" s="51">
        <f>A100+Calculator!$P$36/200</f>
        <v>3.6449999999999965</v>
      </c>
      <c r="B101" s="43">
        <v>95.814916168094044</v>
      </c>
      <c r="C101" s="48"/>
      <c r="D101" s="27"/>
    </row>
    <row r="102" spans="1:4" ht="18" customHeight="1" x14ac:dyDescent="0.2">
      <c r="A102" s="51">
        <f>A101+Calculator!$P$36/200</f>
        <v>3.6899999999999964</v>
      </c>
      <c r="B102" s="43">
        <v>95.831084434110181</v>
      </c>
      <c r="C102" s="48"/>
      <c r="D102" s="27"/>
    </row>
    <row r="103" spans="1:4" ht="18" customHeight="1" x14ac:dyDescent="0.2">
      <c r="A103" s="51">
        <f>A102+Calculator!$P$36/200</f>
        <v>3.7349999999999963</v>
      </c>
      <c r="B103" s="43">
        <v>95.8470096379788</v>
      </c>
      <c r="C103" s="48"/>
      <c r="D103" s="27"/>
    </row>
    <row r="104" spans="1:4" ht="18" customHeight="1" x14ac:dyDescent="0.2">
      <c r="A104" s="51">
        <f>A103+Calculator!$P$36/200</f>
        <v>3.7799999999999963</v>
      </c>
      <c r="B104" s="43">
        <v>95.862701714683439</v>
      </c>
      <c r="C104" s="48"/>
      <c r="D104" s="27"/>
    </row>
    <row r="105" spans="1:4" ht="18" customHeight="1" x14ac:dyDescent="0.2">
      <c r="A105" s="51">
        <f>A104+Calculator!$P$36/200</f>
        <v>3.8249999999999962</v>
      </c>
      <c r="B105" s="43">
        <v>95.878170184056515</v>
      </c>
      <c r="C105" s="48"/>
      <c r="D105" s="27"/>
    </row>
    <row r="106" spans="1:4" ht="18" customHeight="1" x14ac:dyDescent="0.2">
      <c r="A106" s="51">
        <f>A105+Calculator!$P$36/200</f>
        <v>3.8699999999999961</v>
      </c>
      <c r="B106" s="43">
        <v>95.893424168166788</v>
      </c>
      <c r="C106" s="48"/>
      <c r="D106" s="27"/>
    </row>
    <row r="107" spans="1:4" ht="18" customHeight="1" x14ac:dyDescent="0.2">
      <c r="A107" s="51">
        <f>A106+Calculator!$P$36/200</f>
        <v>3.914999999999996</v>
      </c>
      <c r="B107" s="43">
        <v>95.908472407972241</v>
      </c>
      <c r="C107" s="48"/>
      <c r="D107" s="27"/>
    </row>
    <row r="108" spans="1:4" ht="18" customHeight="1" x14ac:dyDescent="0.2">
      <c r="A108" s="51">
        <f>A107+Calculator!$P$36/200</f>
        <v>3.959999999999996</v>
      </c>
      <c r="B108" s="43">
        <v>95.923323279270733</v>
      </c>
      <c r="C108" s="48"/>
      <c r="D108" s="27"/>
    </row>
    <row r="109" spans="1:4" ht="18" customHeight="1" x14ac:dyDescent="0.2">
      <c r="A109" s="51">
        <f>A108+Calculator!$P$36/200</f>
        <v>4.0049999999999963</v>
      </c>
      <c r="B109" s="43">
        <v>95.937984807978822</v>
      </c>
      <c r="C109" s="48"/>
      <c r="D109" s="27"/>
    </row>
    <row r="110" spans="1:4" ht="18" customHeight="1" x14ac:dyDescent="0.2">
      <c r="A110" s="51">
        <f>A109+Calculator!$P$36/200</f>
        <v>4.0499999999999963</v>
      </c>
      <c r="B110" s="43">
        <v>95.952464684767989</v>
      </c>
      <c r="C110" s="48"/>
      <c r="D110" s="27"/>
    </row>
    <row r="111" spans="1:4" ht="18" customHeight="1" x14ac:dyDescent="0.2">
      <c r="A111" s="51">
        <f>A110+Calculator!$P$36/200</f>
        <v>4.0949999999999962</v>
      </c>
      <c r="B111" s="43">
        <v>95.966770279085665</v>
      </c>
      <c r="C111" s="48"/>
      <c r="D111" s="27"/>
    </row>
    <row r="112" spans="1:4" ht="18" customHeight="1" x14ac:dyDescent="0.2">
      <c r="A112" s="51">
        <f>A111+Calculator!$P$36/200</f>
        <v>4.1399999999999961</v>
      </c>
      <c r="B112" s="43">
        <v>95.980908652587686</v>
      </c>
      <c r="C112" s="48"/>
      <c r="D112" s="27"/>
    </row>
    <row r="113" spans="1:4" ht="18" customHeight="1" x14ac:dyDescent="0.2">
      <c r="A113" s="51">
        <f>A112+Calculator!$P$36/200</f>
        <v>4.1849999999999961</v>
      </c>
      <c r="B113" s="43">
        <v>95.99488657200709</v>
      </c>
      <c r="C113" s="48"/>
      <c r="D113" s="27"/>
    </row>
    <row r="114" spans="1:4" ht="18" customHeight="1" x14ac:dyDescent="0.2">
      <c r="A114" s="51">
        <f>A113+Calculator!$P$36/200</f>
        <v>4.229999999999996</v>
      </c>
      <c r="B114" s="43">
        <v>96.008710521483337</v>
      </c>
      <c r="C114" s="48"/>
      <c r="D114" s="27"/>
    </row>
    <row r="115" spans="1:4" ht="18" customHeight="1" x14ac:dyDescent="0.2">
      <c r="A115" s="51">
        <f>A114+Calculator!$P$36/200</f>
        <v>4.2749999999999959</v>
      </c>
      <c r="B115" s="43">
        <v>96.022386714374889</v>
      </c>
      <c r="C115" s="48"/>
      <c r="D115" s="27"/>
    </row>
    <row r="116" spans="1:4" ht="18" customHeight="1" x14ac:dyDescent="0.2">
      <c r="A116" s="51">
        <f>A115+Calculator!$P$36/200</f>
        <v>4.3199999999999958</v>
      </c>
      <c r="B116" s="43">
        <v>96.035921104576886</v>
      </c>
      <c r="C116" s="48"/>
      <c r="D116" s="27"/>
    </row>
    <row r="117" spans="1:4" ht="18" customHeight="1" x14ac:dyDescent="0.2">
      <c r="A117" s="51">
        <f>A116+Calculator!$P$36/200</f>
        <v>4.3649999999999958</v>
      </c>
      <c r="B117" s="43">
        <v>96.049319397365082</v>
      </c>
      <c r="C117" s="48"/>
      <c r="D117" s="27"/>
    </row>
    <row r="118" spans="1:4" ht="18" customHeight="1" x14ac:dyDescent="0.2">
      <c r="A118" s="51">
        <f>A117+Calculator!$P$36/200</f>
        <v>4.4099999999999957</v>
      </c>
      <c r="B118" s="43">
        <v>96.062587059785614</v>
      </c>
      <c r="C118" s="48"/>
      <c r="D118" s="27"/>
    </row>
    <row r="119" spans="1:4" ht="18" customHeight="1" x14ac:dyDescent="0.2">
      <c r="A119" s="51">
        <f>A118+Calculator!$P$36/200</f>
        <v>4.4549999999999956</v>
      </c>
      <c r="B119" s="43">
        <v>96.075729330610343</v>
      </c>
      <c r="C119" s="48"/>
      <c r="D119" s="27"/>
    </row>
    <row r="120" spans="1:4" ht="18" customHeight="1" x14ac:dyDescent="0.2">
      <c r="A120" s="51">
        <f>A119+Calculator!$P$36/200</f>
        <v>4.4999999999999956</v>
      </c>
      <c r="B120" s="43">
        <v>96.088751229875385</v>
      </c>
      <c r="C120" s="48"/>
      <c r="D120" s="27"/>
    </row>
    <row r="121" spans="1:4" ht="18" customHeight="1" x14ac:dyDescent="0.2">
      <c r="A121" s="51">
        <f>A120+Calculator!$P$36/200</f>
        <v>4.5449999999999955</v>
      </c>
      <c r="B121" s="43">
        <v>96.101657568020855</v>
      </c>
      <c r="C121" s="48"/>
      <c r="D121" s="27"/>
    </row>
    <row r="122" spans="1:4" ht="18" customHeight="1" x14ac:dyDescent="0.2">
      <c r="A122" s="51">
        <f>A121+Calculator!$P$36/200</f>
        <v>4.5899999999999954</v>
      </c>
      <c r="B122" s="43">
        <v>96.114452954648371</v>
      </c>
      <c r="C122" s="48"/>
      <c r="D122" s="27"/>
    </row>
    <row r="123" spans="1:4" ht="18" customHeight="1" x14ac:dyDescent="0.2">
      <c r="A123" s="51">
        <f>A122+Calculator!$P$36/200</f>
        <v>4.6349999999999953</v>
      </c>
      <c r="B123" s="43">
        <v>96.127141806912263</v>
      </c>
      <c r="C123" s="48"/>
      <c r="D123" s="27"/>
    </row>
    <row r="124" spans="1:4" ht="18" customHeight="1" x14ac:dyDescent="0.2">
      <c r="A124" s="51">
        <f>A123+Calculator!$P$36/200</f>
        <v>4.6799999999999953</v>
      </c>
      <c r="B124" s="43">
        <v>96.139728357560116</v>
      </c>
      <c r="C124" s="48"/>
      <c r="D124" s="27"/>
    </row>
    <row r="125" spans="1:4" ht="18" customHeight="1" x14ac:dyDescent="0.2">
      <c r="A125" s="51">
        <f>A124+Calculator!$P$36/200</f>
        <v>4.7249999999999952</v>
      </c>
      <c r="B125" s="43">
        <v>96.152216662637059</v>
      </c>
      <c r="C125" s="48"/>
      <c r="D125" s="27"/>
    </row>
    <row r="126" spans="1:4" ht="18" customHeight="1" x14ac:dyDescent="0.2">
      <c r="A126" s="51">
        <f>A125+Calculator!$P$36/200</f>
        <v>4.7699999999999951</v>
      </c>
      <c r="B126" s="43">
        <v>96.164610608868117</v>
      </c>
      <c r="C126" s="48"/>
      <c r="D126" s="27"/>
    </row>
    <row r="127" spans="1:4" ht="18" customHeight="1" x14ac:dyDescent="0.2">
      <c r="A127" s="51">
        <f>A126+Calculator!$P$36/200</f>
        <v>4.8149999999999951</v>
      </c>
      <c r="B127" s="43">
        <v>96.176913920731977</v>
      </c>
      <c r="C127" s="48"/>
      <c r="D127" s="27"/>
    </row>
    <row r="128" spans="1:4" ht="18" customHeight="1" x14ac:dyDescent="0.2">
      <c r="A128" s="51">
        <f>A127+Calculator!$P$36/200</f>
        <v>4.859999999999995</v>
      </c>
      <c r="B128" s="43">
        <v>96.189130167239043</v>
      </c>
      <c r="C128" s="48"/>
      <c r="D128" s="27"/>
    </row>
    <row r="129" spans="1:4" ht="18" customHeight="1" x14ac:dyDescent="0.2">
      <c r="A129" s="51">
        <f>A128+Calculator!$P$36/200</f>
        <v>4.9049999999999949</v>
      </c>
      <c r="B129" s="43">
        <v>96.201262768426403</v>
      </c>
      <c r="C129" s="48"/>
      <c r="D129" s="27"/>
    </row>
    <row r="130" spans="1:4" ht="18" customHeight="1" x14ac:dyDescent="0.2">
      <c r="A130" s="51">
        <f>A129+Calculator!$P$36/200</f>
        <v>4.9499999999999948</v>
      </c>
      <c r="B130" s="43">
        <v>96.213315001581208</v>
      </c>
      <c r="C130" s="48"/>
      <c r="D130" s="27"/>
    </row>
    <row r="131" spans="1:4" ht="18" customHeight="1" x14ac:dyDescent="0.2">
      <c r="A131" s="51">
        <f>A130+Calculator!$P$36/200</f>
        <v>4.9949999999999948</v>
      </c>
      <c r="B131" s="43">
        <v>96.225290007204066</v>
      </c>
      <c r="C131" s="48"/>
      <c r="D131" s="27"/>
    </row>
    <row r="132" spans="1:4" ht="18" customHeight="1" x14ac:dyDescent="0.2">
      <c r="A132" s="51">
        <f>A131+Calculator!$P$36/200</f>
        <v>5.0399999999999947</v>
      </c>
      <c r="B132" s="43">
        <v>96.237190794723332</v>
      </c>
      <c r="C132" s="48"/>
      <c r="D132" s="27"/>
    </row>
    <row r="133" spans="1:4" ht="18" customHeight="1" x14ac:dyDescent="0.2">
      <c r="A133" s="51">
        <f>A132+Calculator!$P$36/200</f>
        <v>5.0849999999999946</v>
      </c>
      <c r="B133" s="43">
        <v>96.24902024797052</v>
      </c>
      <c r="C133" s="48"/>
      <c r="D133" s="27"/>
    </row>
    <row r="134" spans="1:4" ht="18" customHeight="1" x14ac:dyDescent="0.2">
      <c r="A134" s="51">
        <f>A133+Calculator!$P$36/200</f>
        <v>5.1299999999999946</v>
      </c>
      <c r="B134" s="43">
        <v>96.260781130426949</v>
      </c>
      <c r="C134" s="48"/>
      <c r="D134" s="27"/>
    </row>
    <row r="135" spans="1:4" ht="18" customHeight="1" x14ac:dyDescent="0.2">
      <c r="A135" s="51">
        <f>A134+Calculator!$P$36/200</f>
        <v>5.1749999999999945</v>
      </c>
      <c r="B135" s="43">
        <v>96.272476090251303</v>
      </c>
      <c r="C135" s="48"/>
      <c r="D135" s="27"/>
    </row>
    <row r="136" spans="1:4" ht="18" customHeight="1" x14ac:dyDescent="0.2">
      <c r="A136" s="51">
        <f>A135+Calculator!$P$36/200</f>
        <v>5.2199999999999944</v>
      </c>
      <c r="B136" s="43">
        <v>96.284107665096968</v>
      </c>
      <c r="C136" s="48"/>
      <c r="D136" s="27"/>
    </row>
    <row r="137" spans="1:4" ht="18" customHeight="1" x14ac:dyDescent="0.2">
      <c r="A137" s="51">
        <f>A136+Calculator!$P$36/200</f>
        <v>5.2649999999999944</v>
      </c>
      <c r="B137" s="43">
        <v>96.295678286728204</v>
      </c>
      <c r="C137" s="48"/>
      <c r="D137" s="27"/>
    </row>
    <row r="138" spans="1:4" ht="18" customHeight="1" x14ac:dyDescent="0.2">
      <c r="A138" s="51">
        <f>A137+Calculator!$P$36/200</f>
        <v>5.3099999999999943</v>
      </c>
      <c r="B138" s="43">
        <v>96.307190285443468</v>
      </c>
      <c r="C138" s="48"/>
      <c r="D138" s="27"/>
    </row>
    <row r="139" spans="1:4" ht="18" customHeight="1" x14ac:dyDescent="0.2">
      <c r="A139" s="51">
        <f>A138+Calculator!$P$36/200</f>
        <v>5.3549999999999942</v>
      </c>
      <c r="B139" s="43">
        <v>96.318645894313903</v>
      </c>
      <c r="C139" s="48"/>
      <c r="D139" s="27"/>
    </row>
    <row r="140" spans="1:4" ht="18" customHeight="1" x14ac:dyDescent="0.2">
      <c r="A140" s="51">
        <f>A139+Calculator!$P$36/200</f>
        <v>5.3999999999999941</v>
      </c>
      <c r="B140" s="43">
        <v>96.330047253244715</v>
      </c>
      <c r="C140" s="48"/>
      <c r="D140" s="27"/>
    </row>
    <row r="141" spans="1:4" ht="18" customHeight="1" x14ac:dyDescent="0.2">
      <c r="A141" s="51">
        <f>A140+Calculator!$P$36/200</f>
        <v>5.4449999999999941</v>
      </c>
      <c r="B141" s="43">
        <v>96.341396412866956</v>
      </c>
      <c r="C141" s="48"/>
      <c r="D141" s="27"/>
    </row>
    <row r="142" spans="1:4" ht="18" customHeight="1" x14ac:dyDescent="0.2">
      <c r="A142" s="51">
        <f>A141+Calculator!$P$36/200</f>
        <v>5.489999999999994</v>
      </c>
      <c r="B142" s="43">
        <v>96.352695338266713</v>
      </c>
      <c r="C142" s="48"/>
      <c r="D142" s="27"/>
    </row>
    <row r="143" spans="1:4" ht="18" customHeight="1" x14ac:dyDescent="0.2">
      <c r="A143" s="51">
        <f>A142+Calculator!$P$36/200</f>
        <v>5.5349999999999939</v>
      </c>
      <c r="B143" s="43">
        <v>96.363945912558421</v>
      </c>
      <c r="C143" s="48"/>
      <c r="D143" s="27"/>
    </row>
    <row r="144" spans="1:4" ht="18" customHeight="1" x14ac:dyDescent="0.2">
      <c r="A144" s="51">
        <f>A143+Calculator!$P$36/200</f>
        <v>5.5799999999999939</v>
      </c>
      <c r="B144" s="43">
        <v>96.375149940308972</v>
      </c>
      <c r="C144" s="48"/>
      <c r="D144" s="27"/>
    </row>
    <row r="145" spans="1:4" ht="18" customHeight="1" x14ac:dyDescent="0.2">
      <c r="A145" s="51">
        <f>A144+Calculator!$P$36/200</f>
        <v>5.6249999999999938</v>
      </c>
      <c r="B145" s="43">
        <v>96.386309150818775</v>
      </c>
      <c r="C145" s="48"/>
      <c r="D145" s="27"/>
    </row>
    <row r="146" spans="1:4" ht="18" customHeight="1" x14ac:dyDescent="0.2">
      <c r="A146" s="51">
        <f>A145+Calculator!$P$36/200</f>
        <v>5.6699999999999937</v>
      </c>
      <c r="B146" s="43">
        <v>96.397425201265747</v>
      </c>
      <c r="C146" s="48"/>
      <c r="D146" s="27"/>
    </row>
    <row r="147" spans="1:4" ht="18" customHeight="1" x14ac:dyDescent="0.2">
      <c r="A147" s="51">
        <f>A146+Calculator!$P$36/200</f>
        <v>5.7149999999999936</v>
      </c>
      <c r="B147" s="43">
        <v>96.408499679717906</v>
      </c>
      <c r="C147" s="48"/>
      <c r="D147" s="27"/>
    </row>
    <row r="148" spans="1:4" ht="18" customHeight="1" x14ac:dyDescent="0.2">
      <c r="A148" s="51">
        <f>A147+Calculator!$P$36/200</f>
        <v>5.7599999999999936</v>
      </c>
      <c r="B148" s="43">
        <v>96.419534108020173</v>
      </c>
      <c r="C148" s="48"/>
      <c r="D148" s="27"/>
    </row>
    <row r="149" spans="1:4" ht="18" customHeight="1" x14ac:dyDescent="0.2">
      <c r="A149" s="51">
        <f>A148+Calculator!$P$36/200</f>
        <v>5.8049999999999935</v>
      </c>
      <c r="B149" s="43">
        <v>96.430529944560618</v>
      </c>
      <c r="C149" s="48"/>
      <c r="D149" s="27"/>
    </row>
    <row r="150" spans="1:4" ht="18" customHeight="1" x14ac:dyDescent="0.2">
      <c r="A150" s="51">
        <f>A149+Calculator!$P$36/200</f>
        <v>5.8499999999999934</v>
      </c>
      <c r="B150" s="43">
        <v>96.441488586920983</v>
      </c>
      <c r="C150" s="48"/>
      <c r="D150" s="27"/>
    </row>
    <row r="151" spans="1:4" ht="18" customHeight="1" x14ac:dyDescent="0.2">
      <c r="A151" s="51">
        <f>A150+Calculator!$P$36/200</f>
        <v>5.8949999999999934</v>
      </c>
      <c r="B151" s="43">
        <v>96.452411374416698</v>
      </c>
      <c r="C151" s="48"/>
      <c r="D151" s="27"/>
    </row>
    <row r="152" spans="1:4" ht="18" customHeight="1" x14ac:dyDescent="0.2">
      <c r="A152" s="51">
        <f>A151+Calculator!$P$36/200</f>
        <v>5.9399999999999933</v>
      </c>
      <c r="B152" s="43">
        <v>96.46329959053061</v>
      </c>
      <c r="C152" s="48"/>
      <c r="D152" s="27"/>
    </row>
    <row r="153" spans="1:4" ht="18" customHeight="1" x14ac:dyDescent="0.2">
      <c r="A153" s="51">
        <f>A152+Calculator!$P$36/200</f>
        <v>5.9849999999999932</v>
      </c>
      <c r="B153" s="43">
        <v>96.474154465245164</v>
      </c>
      <c r="C153" s="48"/>
      <c r="D153" s="27"/>
    </row>
    <row r="154" spans="1:4" ht="18" customHeight="1" x14ac:dyDescent="0.2">
      <c r="A154" s="51">
        <f>A153+Calculator!$P$36/200</f>
        <v>6.0299999999999931</v>
      </c>
      <c r="B154" s="43">
        <v>96.484977177277059</v>
      </c>
      <c r="C154" s="48"/>
      <c r="D154" s="27"/>
    </row>
    <row r="155" spans="1:4" ht="18" customHeight="1" x14ac:dyDescent="0.2">
      <c r="A155" s="51">
        <f>A154+Calculator!$P$36/200</f>
        <v>6.0749999999999931</v>
      </c>
      <c r="B155" s="43">
        <v>96.495768856218689</v>
      </c>
      <c r="C155" s="48"/>
      <c r="D155" s="27"/>
    </row>
    <row r="156" spans="1:4" ht="18" customHeight="1" x14ac:dyDescent="0.2">
      <c r="A156" s="51">
        <f>A155+Calculator!$P$36/200</f>
        <v>6.119999999999993</v>
      </c>
      <c r="B156" s="43">
        <v>96.506530584589925</v>
      </c>
      <c r="C156" s="48"/>
      <c r="D156" s="27"/>
    </row>
    <row r="157" spans="1:4" ht="18" customHeight="1" x14ac:dyDescent="0.2">
      <c r="A157" s="51">
        <f>A156+Calculator!$P$36/200</f>
        <v>6.1649999999999929</v>
      </c>
      <c r="B157" s="43">
        <v>96.517263399804463</v>
      </c>
      <c r="C157" s="48"/>
      <c r="D157" s="27"/>
    </row>
    <row r="158" spans="1:4" ht="18" customHeight="1" x14ac:dyDescent="0.2">
      <c r="A158" s="51">
        <f>A157+Calculator!$P$36/200</f>
        <v>6.2099999999999929</v>
      </c>
      <c r="B158" s="43">
        <v>96.527968296053729</v>
      </c>
      <c r="C158" s="48"/>
      <c r="D158" s="27"/>
    </row>
    <row r="159" spans="1:4" ht="18" customHeight="1" x14ac:dyDescent="0.2">
      <c r="A159" s="51">
        <f>A158+Calculator!$P$36/200</f>
        <v>6.2549999999999928</v>
      </c>
      <c r="B159" s="43">
        <v>96.538646226112348</v>
      </c>
      <c r="C159" s="48"/>
      <c r="D159" s="27"/>
    </row>
    <row r="160" spans="1:4" ht="18" customHeight="1" x14ac:dyDescent="0.2">
      <c r="A160" s="51">
        <f>A159+Calculator!$P$36/200</f>
        <v>6.2999999999999927</v>
      </c>
      <c r="B160" s="43">
        <v>96.549298103068026</v>
      </c>
      <c r="C160" s="48"/>
      <c r="D160" s="27"/>
    </row>
    <row r="161" spans="1:4" ht="18" customHeight="1" x14ac:dyDescent="0.2">
      <c r="A161" s="51">
        <f>A160+Calculator!$P$36/200</f>
        <v>6.3449999999999926</v>
      </c>
      <c r="B161" s="43">
        <v>96.559924801979207</v>
      </c>
      <c r="C161" s="48"/>
      <c r="D161" s="27"/>
    </row>
    <row r="162" spans="1:4" ht="18" customHeight="1" x14ac:dyDescent="0.2">
      <c r="A162" s="51">
        <f>A161+Calculator!$P$36/200</f>
        <v>6.3899999999999926</v>
      </c>
      <c r="B162" s="43">
        <v>96.570527161463545</v>
      </c>
      <c r="C162" s="48"/>
      <c r="D162" s="27"/>
    </row>
    <row r="163" spans="1:4" ht="18" customHeight="1" x14ac:dyDescent="0.2">
      <c r="A163" s="51">
        <f>A162+Calculator!$P$36/200</f>
        <v>6.4349999999999925</v>
      </c>
      <c r="B163" s="43">
        <v>96.581105985219992</v>
      </c>
      <c r="C163" s="48"/>
      <c r="D163" s="27"/>
    </row>
    <row r="164" spans="1:4" ht="18" customHeight="1" x14ac:dyDescent="0.2">
      <c r="A164" s="51">
        <f>A163+Calculator!$P$36/200</f>
        <v>6.4799999999999924</v>
      </c>
      <c r="B164" s="43">
        <v>96.591662043487219</v>
      </c>
      <c r="C164" s="48"/>
      <c r="D164" s="27"/>
    </row>
    <row r="165" spans="1:4" ht="18" customHeight="1" x14ac:dyDescent="0.2">
      <c r="A165" s="51">
        <f>A164+Calculator!$P$36/200</f>
        <v>6.5249999999999924</v>
      </c>
      <c r="B165" s="43">
        <v>96.602196074441238</v>
      </c>
      <c r="C165" s="48"/>
      <c r="D165" s="27"/>
    </row>
    <row r="166" spans="1:4" ht="18" customHeight="1" x14ac:dyDescent="0.2">
      <c r="A166" s="51">
        <f>A165+Calculator!$P$36/200</f>
        <v>6.5699999999999923</v>
      </c>
      <c r="B166" s="43">
        <v>96.612708785534622</v>
      </c>
      <c r="C166" s="48"/>
      <c r="D166" s="27"/>
    </row>
    <row r="167" spans="1:4" ht="18" customHeight="1" x14ac:dyDescent="0.2">
      <c r="A167" s="51">
        <f>A166+Calculator!$P$36/200</f>
        <v>6.6149999999999922</v>
      </c>
      <c r="B167" s="43">
        <v>96.623200854779682</v>
      </c>
      <c r="C167" s="48"/>
      <c r="D167" s="27"/>
    </row>
    <row r="168" spans="1:4" ht="18" customHeight="1" x14ac:dyDescent="0.2">
      <c r="A168" s="51">
        <f>A167+Calculator!$P$36/200</f>
        <v>6.6599999999999921</v>
      </c>
      <c r="B168" s="43">
        <v>96.63367293197814</v>
      </c>
      <c r="C168" s="48"/>
      <c r="D168" s="27"/>
    </row>
    <row r="169" spans="1:4" ht="18" customHeight="1" x14ac:dyDescent="0.2">
      <c r="A169" s="51">
        <f>A168+Calculator!$P$36/200</f>
        <v>6.7049999999999921</v>
      </c>
      <c r="B169" s="43">
        <v>96.644125639899443</v>
      </c>
      <c r="C169" s="48"/>
      <c r="D169" s="27"/>
    </row>
    <row r="170" spans="1:4" ht="18" customHeight="1" x14ac:dyDescent="0.2">
      <c r="A170" s="51">
        <f>A169+Calculator!$P$36/200</f>
        <v>6.749999999999992</v>
      </c>
      <c r="B170" s="43">
        <v>96.654559575409777</v>
      </c>
      <c r="C170" s="48"/>
      <c r="D170" s="27"/>
    </row>
    <row r="171" spans="1:4" ht="18" customHeight="1" x14ac:dyDescent="0.2">
      <c r="A171" s="51">
        <f>A170+Calculator!$P$36/200</f>
        <v>6.7949999999999919</v>
      </c>
      <c r="B171" s="43">
        <v>96.664975310553999</v>
      </c>
      <c r="C171" s="48"/>
      <c r="D171" s="27"/>
    </row>
    <row r="172" spans="1:4" ht="18" customHeight="1" x14ac:dyDescent="0.2">
      <c r="A172" s="51">
        <f>A171+Calculator!$P$36/200</f>
        <v>6.8399999999999919</v>
      </c>
      <c r="B172" s="43">
        <v>96.675373393592338</v>
      </c>
      <c r="C172" s="48"/>
      <c r="D172" s="27"/>
    </row>
    <row r="173" spans="1:4" ht="18" customHeight="1" x14ac:dyDescent="0.2">
      <c r="A173" s="51">
        <f>A172+Calculator!$P$36/200</f>
        <v>6.8849999999999918</v>
      </c>
      <c r="B173" s="43">
        <v>96.685754349993744</v>
      </c>
      <c r="C173" s="48"/>
      <c r="D173" s="27"/>
    </row>
    <row r="174" spans="1:4" ht="18" customHeight="1" x14ac:dyDescent="0.2">
      <c r="A174" s="51">
        <f>A173+Calculator!$P$36/200</f>
        <v>6.9299999999999917</v>
      </c>
      <c r="B174" s="43">
        <v>96.696118683387908</v>
      </c>
      <c r="C174" s="48"/>
      <c r="D174" s="27"/>
    </row>
    <row r="175" spans="1:4" ht="18" customHeight="1" x14ac:dyDescent="0.2">
      <c r="A175" s="51">
        <f>A174+Calculator!$P$36/200</f>
        <v>6.9749999999999917</v>
      </c>
      <c r="B175" s="43">
        <v>96.706466876477279</v>
      </c>
      <c r="C175" s="48"/>
      <c r="D175" s="27"/>
    </row>
    <row r="176" spans="1:4" ht="18" customHeight="1" x14ac:dyDescent="0.2">
      <c r="A176" s="51">
        <f>A175+Calculator!$P$36/200</f>
        <v>7.0199999999999916</v>
      </c>
      <c r="B176" s="43">
        <v>96.716799391911195</v>
      </c>
      <c r="C176" s="48"/>
      <c r="D176" s="27"/>
    </row>
    <row r="177" spans="1:4" ht="18" customHeight="1" x14ac:dyDescent="0.2">
      <c r="A177" s="51">
        <f>A176+Calculator!$P$36/200</f>
        <v>7.0649999999999915</v>
      </c>
      <c r="B177" s="43">
        <v>96.727116673123362</v>
      </c>
      <c r="C177" s="48"/>
      <c r="D177" s="27"/>
    </row>
    <row r="178" spans="1:4" ht="18" customHeight="1" x14ac:dyDescent="0.2">
      <c r="A178" s="51">
        <f>A177+Calculator!$P$36/200</f>
        <v>7.1099999999999914</v>
      </c>
      <c r="B178" s="43">
        <v>96.737419145134439</v>
      </c>
      <c r="C178" s="48"/>
      <c r="D178" s="27"/>
    </row>
    <row r="179" spans="1:4" ht="18" customHeight="1" x14ac:dyDescent="0.2">
      <c r="A179" s="51">
        <f>A178+Calculator!$P$36/200</f>
        <v>7.1549999999999914</v>
      </c>
      <c r="B179" s="43">
        <v>96.747707215321043</v>
      </c>
      <c r="C179" s="48"/>
      <c r="D179" s="27"/>
    </row>
    <row r="180" spans="1:4" ht="18" customHeight="1" x14ac:dyDescent="0.2">
      <c r="A180" s="51">
        <f>A179+Calculator!$P$36/200</f>
        <v>7.1999999999999913</v>
      </c>
      <c r="B180" s="43">
        <v>96.757981274152684</v>
      </c>
      <c r="C180" s="48"/>
      <c r="D180" s="27"/>
    </row>
    <row r="181" spans="1:4" ht="18" customHeight="1" x14ac:dyDescent="0.2">
      <c r="A181" s="51">
        <f>A180+Calculator!$P$36/200</f>
        <v>7.2449999999999912</v>
      </c>
      <c r="B181" s="43">
        <v>96.7682416958978</v>
      </c>
      <c r="C181" s="48"/>
      <c r="D181" s="27"/>
    </row>
    <row r="182" spans="1:4" ht="18" customHeight="1" x14ac:dyDescent="0.2">
      <c r="A182" s="51">
        <f>A181+Calculator!$P$36/200</f>
        <v>7.2899999999999912</v>
      </c>
      <c r="B182" s="43">
        <v>96.778488839300479</v>
      </c>
      <c r="C182" s="48"/>
      <c r="D182" s="27"/>
    </row>
    <row r="183" spans="1:4" ht="18" customHeight="1" x14ac:dyDescent="0.2">
      <c r="A183" s="51">
        <f>A182+Calculator!$P$36/200</f>
        <v>7.3349999999999911</v>
      </c>
      <c r="B183" s="43">
        <v>96.788723048228803</v>
      </c>
      <c r="C183" s="48"/>
      <c r="D183" s="27"/>
    </row>
    <row r="184" spans="1:4" ht="18" customHeight="1" x14ac:dyDescent="0.2">
      <c r="A184" s="51">
        <f>A183+Calculator!$P$36/200</f>
        <v>7.379999999999991</v>
      </c>
      <c r="B184" s="43">
        <v>96.798944652296072</v>
      </c>
      <c r="C184" s="48"/>
      <c r="D184" s="27"/>
    </row>
    <row r="185" spans="1:4" ht="18" customHeight="1" x14ac:dyDescent="0.2">
      <c r="A185" s="51">
        <f>A184+Calculator!$P$36/200</f>
        <v>7.4249999999999909</v>
      </c>
      <c r="B185" s="43">
        <v>96.809153967456211</v>
      </c>
      <c r="C185" s="48"/>
      <c r="D185" s="27"/>
    </row>
    <row r="186" spans="1:4" ht="18" customHeight="1" x14ac:dyDescent="0.2">
      <c r="A186" s="51">
        <f>A185+Calculator!$P$36/200</f>
        <v>7.4699999999999909</v>
      </c>
      <c r="B186" s="43">
        <v>96.819351296574155</v>
      </c>
      <c r="C186" s="48"/>
      <c r="D186" s="27"/>
    </row>
    <row r="187" spans="1:4" ht="18" customHeight="1" x14ac:dyDescent="0.2">
      <c r="A187" s="51">
        <f>A186+Calculator!$P$36/200</f>
        <v>7.5149999999999908</v>
      </c>
      <c r="B187" s="43">
        <v>96.829536929972562</v>
      </c>
      <c r="C187" s="48"/>
      <c r="D187" s="27"/>
    </row>
    <row r="188" spans="1:4" ht="18" customHeight="1" x14ac:dyDescent="0.2">
      <c r="A188" s="51">
        <f>A187+Calculator!$P$36/200</f>
        <v>7.5599999999999907</v>
      </c>
      <c r="B188" s="43">
        <v>96.83971114595559</v>
      </c>
      <c r="C188" s="48"/>
      <c r="D188" s="27"/>
    </row>
    <row r="189" spans="1:4" ht="18" customHeight="1" x14ac:dyDescent="0.2">
      <c r="A189" s="51">
        <f>A188+Calculator!$P$36/200</f>
        <v>7.6049999999999907</v>
      </c>
      <c r="B189" s="43">
        <v>96.849874211310777</v>
      </c>
      <c r="C189" s="48"/>
      <c r="D189" s="27"/>
    </row>
    <row r="190" spans="1:4" ht="18" customHeight="1" x14ac:dyDescent="0.2">
      <c r="A190" s="51">
        <f>A189+Calculator!$P$36/200</f>
        <v>7.6499999999999906</v>
      </c>
      <c r="B190" s="43">
        <v>96.860026381790021</v>
      </c>
      <c r="C190" s="48"/>
      <c r="D190" s="27"/>
    </row>
    <row r="191" spans="1:4" ht="18" customHeight="1" x14ac:dyDescent="0.2">
      <c r="A191" s="51">
        <f>A190+Calculator!$P$36/200</f>
        <v>7.6949999999999905</v>
      </c>
      <c r="B191" s="43">
        <v>96.870167902570515</v>
      </c>
      <c r="C191" s="48"/>
      <c r="D191" s="27"/>
    </row>
    <row r="192" spans="1:4" ht="18" customHeight="1" x14ac:dyDescent="0.2">
      <c r="A192" s="51">
        <f>A191+Calculator!$P$36/200</f>
        <v>7.7399999999999904</v>
      </c>
      <c r="B192" s="43">
        <v>96.880299008696269</v>
      </c>
      <c r="C192" s="48"/>
      <c r="D192" s="27"/>
    </row>
    <row r="193" spans="1:4" ht="18" customHeight="1" x14ac:dyDescent="0.2">
      <c r="A193" s="51">
        <f>A192+Calculator!$P$36/200</f>
        <v>7.7849999999999904</v>
      </c>
      <c r="B193" s="43">
        <v>96.890419925501334</v>
      </c>
      <c r="C193" s="48"/>
      <c r="D193" s="27"/>
    </row>
    <row r="194" spans="1:4" ht="18" customHeight="1" x14ac:dyDescent="0.2">
      <c r="A194" s="51">
        <f>A193+Calculator!$P$36/200</f>
        <v>7.8299999999999903</v>
      </c>
      <c r="B194" s="43">
        <v>96.900530869015299</v>
      </c>
      <c r="C194" s="48"/>
      <c r="D194" s="27"/>
    </row>
    <row r="195" spans="1:4" ht="18" customHeight="1" x14ac:dyDescent="0.2">
      <c r="A195" s="51">
        <f>A194+Calculator!$P$36/200</f>
        <v>7.8749999999999902</v>
      </c>
      <c r="B195" s="43">
        <v>96.910632046351822</v>
      </c>
      <c r="C195" s="48"/>
      <c r="D195" s="27"/>
    </row>
    <row r="196" spans="1:4" ht="18" customHeight="1" x14ac:dyDescent="0.2">
      <c r="A196" s="51">
        <f>A195+Calculator!$P$36/200</f>
        <v>7.9199999999999902</v>
      </c>
      <c r="B196" s="43">
        <v>96.920723656081009</v>
      </c>
      <c r="C196" s="48"/>
      <c r="D196" s="27"/>
    </row>
    <row r="197" spans="1:4" ht="18" customHeight="1" x14ac:dyDescent="0.2">
      <c r="A197" s="51">
        <f>A196+Calculator!$P$36/200</f>
        <v>7.9649999999999901</v>
      </c>
      <c r="B197" s="43">
        <v>96.930805888586136</v>
      </c>
      <c r="C197" s="48"/>
      <c r="D197" s="27"/>
    </row>
    <row r="198" spans="1:4" ht="18" customHeight="1" x14ac:dyDescent="0.2">
      <c r="A198" s="51">
        <f>A197+Calculator!$P$36/200</f>
        <v>8.0099999999999909</v>
      </c>
      <c r="B198" s="43">
        <v>96.940878926405574</v>
      </c>
      <c r="C198" s="48"/>
      <c r="D198" s="27"/>
    </row>
    <row r="199" spans="1:4" ht="18" customHeight="1" x14ac:dyDescent="0.2">
      <c r="A199" s="51">
        <f>A198+Calculator!$P$36/200</f>
        <v>8.0549999999999908</v>
      </c>
      <c r="B199" s="43">
        <v>96.950942944560353</v>
      </c>
      <c r="C199" s="48"/>
      <c r="D199" s="27"/>
    </row>
    <row r="200" spans="1:4" ht="18" customHeight="1" x14ac:dyDescent="0.2">
      <c r="A200" s="51">
        <f>A199+Calculator!$P$36/200</f>
        <v>8.0999999999999908</v>
      </c>
      <c r="B200" s="43">
        <v>96.96099811086809</v>
      </c>
      <c r="C200" s="48"/>
      <c r="D200" s="27"/>
    </row>
    <row r="201" spans="1:4" ht="18" customHeight="1" x14ac:dyDescent="0.2">
      <c r="A201" s="51">
        <f>A200+Calculator!$P$36/200</f>
        <v>8.1449999999999907</v>
      </c>
      <c r="B201" s="43">
        <v>96.971044586243778</v>
      </c>
      <c r="C201" s="48"/>
      <c r="D201" s="27"/>
    </row>
    <row r="202" spans="1:4" ht="18" customHeight="1" x14ac:dyDescent="0.2">
      <c r="A202" s="51">
        <f>A201+Calculator!$P$36/200</f>
        <v>8.1899999999999906</v>
      </c>
      <c r="B202" s="43">
        <v>96.981082524988082</v>
      </c>
      <c r="C202" s="48"/>
      <c r="D202" s="27"/>
    </row>
    <row r="203" spans="1:4" ht="18" customHeight="1" x14ac:dyDescent="0.2">
      <c r="A203" s="51">
        <f>A202+Calculator!$P$36/200</f>
        <v>8.2349999999999905</v>
      </c>
      <c r="B203" s="43">
        <v>96.991112075063413</v>
      </c>
      <c r="C203" s="48"/>
      <c r="D203" s="27"/>
    </row>
    <row r="204" spans="1:4" ht="18" customHeight="1" x14ac:dyDescent="0.2">
      <c r="A204" s="51">
        <f>A203+Calculator!$P$36/200</f>
        <v>8.2799999999999905</v>
      </c>
      <c r="B204" s="43">
        <v>97.00113337835873</v>
      </c>
      <c r="C204" s="48"/>
      <c r="D204" s="27"/>
    </row>
    <row r="205" spans="1:4" ht="18" customHeight="1" x14ac:dyDescent="0.2">
      <c r="A205" s="51">
        <f>A204+Calculator!$P$36/200</f>
        <v>8.3249999999999904</v>
      </c>
      <c r="B205" s="43">
        <v>97.011146570943069</v>
      </c>
      <c r="C205" s="48"/>
      <c r="D205" s="27"/>
    </row>
    <row r="206" spans="1:4" ht="18" customHeight="1" x14ac:dyDescent="0.2">
      <c r="A206" s="51">
        <f>A205+Calculator!$P$36/200</f>
        <v>8.3699999999999903</v>
      </c>
      <c r="B206" s="43">
        <v>97.021151783308554</v>
      </c>
      <c r="C206" s="48"/>
      <c r="D206" s="27"/>
    </row>
    <row r="207" spans="1:4" ht="18" customHeight="1" x14ac:dyDescent="0.2">
      <c r="A207" s="51">
        <f>A206+Calculator!$P$36/200</f>
        <v>8.4149999999999903</v>
      </c>
      <c r="B207" s="43">
        <v>97.031149140603333</v>
      </c>
      <c r="C207" s="48"/>
      <c r="D207" s="27"/>
    </row>
    <row r="208" spans="1:4" ht="18" customHeight="1" x14ac:dyDescent="0.2">
      <c r="A208" s="51">
        <f>A207+Calculator!$P$36/200</f>
        <v>8.4599999999999902</v>
      </c>
      <c r="B208" s="43">
        <v>97.041138762854601</v>
      </c>
      <c r="C208" s="48"/>
      <c r="D208" s="27"/>
    </row>
    <row r="209" spans="1:4" ht="18" customHeight="1" x14ac:dyDescent="0.2">
      <c r="A209" s="51">
        <f>A208+Calculator!$P$36/200</f>
        <v>8.5049999999999901</v>
      </c>
      <c r="B209" s="43">
        <v>97.05112076518256</v>
      </c>
      <c r="C209" s="48"/>
      <c r="D209" s="27"/>
    </row>
    <row r="210" spans="1:4" ht="18" customHeight="1" x14ac:dyDescent="0.2">
      <c r="A210" s="51">
        <f>A209+Calculator!$P$36/200</f>
        <v>8.5499999999999901</v>
      </c>
      <c r="B210" s="43">
        <v>97.061095258005167</v>
      </c>
      <c r="C210" s="48"/>
      <c r="D210" s="27"/>
    </row>
    <row r="211" spans="1:4" ht="18" customHeight="1" x14ac:dyDescent="0.2">
      <c r="A211" s="51">
        <f>A210+Calculator!$P$36/200</f>
        <v>8.59499999999999</v>
      </c>
      <c r="B211" s="43">
        <v>97.071062347234573</v>
      </c>
      <c r="C211" s="48"/>
      <c r="D211" s="27"/>
    </row>
    <row r="212" spans="1:4" ht="18" customHeight="1" x14ac:dyDescent="0.2">
      <c r="A212" s="51">
        <f>A211+Calculator!$P$36/200</f>
        <v>8.6399999999999899</v>
      </c>
      <c r="B212" s="43">
        <v>97.081022134465229</v>
      </c>
      <c r="C212" s="48"/>
      <c r="D212" s="27"/>
    </row>
    <row r="213" spans="1:4" ht="18" customHeight="1" x14ac:dyDescent="0.2">
      <c r="A213" s="51">
        <f>A212+Calculator!$P$36/200</f>
        <v>8.6849999999999898</v>
      </c>
      <c r="B213" s="43">
        <v>97.090974717154083</v>
      </c>
      <c r="C213" s="48"/>
      <c r="D213" s="27"/>
    </row>
    <row r="214" spans="1:4" ht="18" customHeight="1" x14ac:dyDescent="0.2">
      <c r="A214" s="51">
        <f>A213+Calculator!$P$36/200</f>
        <v>8.7299999999999898</v>
      </c>
      <c r="B214" s="43">
        <v>97.100920188793438</v>
      </c>
      <c r="C214" s="48"/>
      <c r="D214" s="27"/>
    </row>
    <row r="215" spans="1:4" ht="18" customHeight="1" x14ac:dyDescent="0.2">
      <c r="A215" s="51">
        <f>A214+Calculator!$P$36/200</f>
        <v>8.7749999999999897</v>
      </c>
      <c r="B215" s="43">
        <v>97.110858639076412</v>
      </c>
      <c r="C215" s="48"/>
      <c r="D215" s="27"/>
    </row>
    <row r="216" spans="1:4" ht="18" customHeight="1" x14ac:dyDescent="0.2">
      <c r="A216" s="51">
        <f>A215+Calculator!$P$36/200</f>
        <v>8.8199999999999896</v>
      </c>
      <c r="B216" s="43">
        <v>97.12079015405557</v>
      </c>
      <c r="C216" s="48"/>
      <c r="D216" s="27"/>
    </row>
    <row r="217" spans="1:4" ht="18" customHeight="1" x14ac:dyDescent="0.2">
      <c r="A217" s="51">
        <f>A216+Calculator!$P$36/200</f>
        <v>8.8649999999999896</v>
      </c>
      <c r="B217" s="43">
        <v>97.130714816294898</v>
      </c>
      <c r="C217" s="48"/>
      <c r="D217" s="27"/>
    </row>
    <row r="218" spans="1:4" ht="18" customHeight="1" x14ac:dyDescent="0.2">
      <c r="A218" s="51">
        <f>A217+Calculator!$P$36/200</f>
        <v>8.9099999999999895</v>
      </c>
      <c r="B218" s="43">
        <v>97.140632705015477</v>
      </c>
      <c r="C218" s="48"/>
      <c r="D218" s="27"/>
    </row>
    <row r="219" spans="1:4" ht="18" customHeight="1" x14ac:dyDescent="0.2">
      <c r="A219" s="51">
        <f>A218+Calculator!$P$36/200</f>
        <v>8.9549999999999894</v>
      </c>
      <c r="B219" s="43">
        <v>97.150543896235021</v>
      </c>
      <c r="C219" s="48"/>
      <c r="D219" s="27"/>
    </row>
    <row r="220" spans="1:4" ht="18" customHeight="1" x14ac:dyDescent="0.2">
      <c r="A220" s="51">
        <f>A219+Calculator!$P$36/200</f>
        <v>8.9999999999999893</v>
      </c>
      <c r="B220" s="43">
        <v>97.160448462901627</v>
      </c>
      <c r="C220" s="48"/>
      <c r="D220" s="27"/>
    </row>
    <row r="221" spans="1:4" ht="18" customHeight="1" x14ac:dyDescent="0.2">
      <c r="A221" s="51">
        <f>A220+Calculator!$P$36/200</f>
        <v>9.0449999999999893</v>
      </c>
      <c r="B221" s="43">
        <v>97.170346475021887</v>
      </c>
      <c r="C221" s="48"/>
      <c r="D221" s="27"/>
    </row>
    <row r="222" spans="1:4" ht="18" customHeight="1" x14ac:dyDescent="0.2">
      <c r="A222" s="51">
        <f>A221+Calculator!$P$36/200</f>
        <v>9.0899999999999892</v>
      </c>
      <c r="B222" s="43">
        <v>97.180237999783699</v>
      </c>
      <c r="C222" s="48"/>
      <c r="D222" s="27"/>
    </row>
    <row r="223" spans="1:4" ht="18" customHeight="1" x14ac:dyDescent="0.2">
      <c r="A223" s="51">
        <f>A222+Calculator!$P$36/200</f>
        <v>9.1349999999999891</v>
      </c>
      <c r="B223" s="43">
        <v>97.190123101673947</v>
      </c>
      <c r="C223" s="48"/>
      <c r="D223" s="27"/>
    </row>
    <row r="224" spans="1:4" ht="18" customHeight="1" x14ac:dyDescent="0.2">
      <c r="A224" s="51">
        <f>A223+Calculator!$P$36/200</f>
        <v>9.1799999999999891</v>
      </c>
      <c r="B224" s="43">
        <v>97.200001842591234</v>
      </c>
      <c r="C224" s="48"/>
      <c r="D224" s="27"/>
    </row>
    <row r="225" spans="1:4" ht="18" customHeight="1" x14ac:dyDescent="0.2">
      <c r="A225" s="51">
        <f>A224+Calculator!$P$36/200</f>
        <v>9.224999999999989</v>
      </c>
      <c r="B225" s="43">
        <v>97.20987428195393</v>
      </c>
      <c r="C225" s="48"/>
      <c r="D225" s="27"/>
    </row>
    <row r="226" spans="1:4" ht="18" customHeight="1" x14ac:dyDescent="0.2">
      <c r="A226" s="51">
        <f>A225+Calculator!$P$36/200</f>
        <v>9.2699999999999889</v>
      </c>
      <c r="B226" s="43">
        <v>97.219740476803693</v>
      </c>
      <c r="C226" s="48"/>
      <c r="D226" s="27"/>
    </row>
    <row r="227" spans="1:4" ht="18" customHeight="1" x14ac:dyDescent="0.2">
      <c r="A227" s="51">
        <f>A226+Calculator!$P$36/200</f>
        <v>9.3149999999999888</v>
      </c>
      <c r="B227" s="43">
        <v>97.229600481904669</v>
      </c>
      <c r="C227" s="48"/>
      <c r="D227" s="27"/>
    </row>
    <row r="228" spans="1:4" ht="18" customHeight="1" x14ac:dyDescent="0.2">
      <c r="A228" s="51">
        <f>A227+Calculator!$P$36/200</f>
        <v>9.3599999999999888</v>
      </c>
      <c r="B228" s="43">
        <v>97.239454349838581</v>
      </c>
      <c r="C228" s="48"/>
      <c r="D228" s="27"/>
    </row>
    <row r="229" spans="1:4" ht="18" customHeight="1" x14ac:dyDescent="0.2">
      <c r="A229" s="51">
        <f>A228+Calculator!$P$36/200</f>
        <v>9.4049999999999887</v>
      </c>
      <c r="B229" s="43">
        <v>97.249302131095789</v>
      </c>
      <c r="C229" s="48"/>
      <c r="D229" s="27"/>
    </row>
    <row r="230" spans="1:4" ht="18" customHeight="1" x14ac:dyDescent="0.2">
      <c r="A230" s="51">
        <f>A229+Calculator!$P$36/200</f>
        <v>9.4499999999999886</v>
      </c>
      <c r="B230" s="43">
        <v>97.259143874162618</v>
      </c>
      <c r="C230" s="48"/>
      <c r="D230" s="27"/>
    </row>
    <row r="231" spans="1:4" ht="18" customHeight="1" x14ac:dyDescent="0.2">
      <c r="A231" s="51">
        <f>A230+Calculator!$P$36/200</f>
        <v>9.4949999999999886</v>
      </c>
      <c r="B231" s="43">
        <v>97.268979625604914</v>
      </c>
      <c r="C231" s="48"/>
      <c r="D231" s="27"/>
    </row>
    <row r="232" spans="1:4" ht="18" customHeight="1" x14ac:dyDescent="0.2">
      <c r="A232" s="51">
        <f>A231+Calculator!$P$36/200</f>
        <v>9.5399999999999885</v>
      </c>
      <c r="B232" s="43">
        <v>97.278809430148328</v>
      </c>
      <c r="C232" s="48"/>
      <c r="D232" s="27"/>
    </row>
    <row r="233" spans="1:4" ht="18" customHeight="1" x14ac:dyDescent="0.2">
      <c r="A233" s="51">
        <f>A232+Calculator!$P$36/200</f>
        <v>9.5849999999999884</v>
      </c>
      <c r="B233" s="43">
        <v>97.288633330754976</v>
      </c>
      <c r="C233" s="48"/>
      <c r="D233" s="27"/>
    </row>
    <row r="234" spans="1:4" ht="18" customHeight="1" x14ac:dyDescent="0.2">
      <c r="A234" s="51">
        <f>A233+Calculator!$P$36/200</f>
        <v>9.6299999999999883</v>
      </c>
      <c r="B234" s="43">
        <v>97.29845136869713</v>
      </c>
      <c r="C234" s="48"/>
      <c r="D234" s="27"/>
    </row>
    <row r="235" spans="1:4" ht="18" customHeight="1" x14ac:dyDescent="0.2">
      <c r="A235" s="51">
        <f>A234+Calculator!$P$36/200</f>
        <v>9.6749999999999883</v>
      </c>
      <c r="B235" s="43">
        <v>97.308263583627678</v>
      </c>
      <c r="C235" s="48"/>
      <c r="D235" s="27"/>
    </row>
    <row r="236" spans="1:4" ht="18" customHeight="1" x14ac:dyDescent="0.2">
      <c r="A236" s="51">
        <f>A235+Calculator!$P$36/200</f>
        <v>9.7199999999999882</v>
      </c>
      <c r="B236" s="43">
        <v>97.31807001364777</v>
      </c>
      <c r="C236" s="48"/>
      <c r="D236" s="27"/>
    </row>
    <row r="237" spans="1:4" ht="18" customHeight="1" x14ac:dyDescent="0.2">
      <c r="A237" s="51">
        <f>A236+Calculator!$P$36/200</f>
        <v>9.7649999999999881</v>
      </c>
      <c r="B237" s="43">
        <v>97.327870695371473</v>
      </c>
      <c r="C237" s="48"/>
      <c r="D237" s="27"/>
    </row>
    <row r="238" spans="1:4" ht="18" customHeight="1" x14ac:dyDescent="0.2">
      <c r="A238" s="51">
        <f>A237+Calculator!$P$36/200</f>
        <v>9.8099999999999881</v>
      </c>
      <c r="B238" s="43">
        <v>97.337665663987892</v>
      </c>
      <c r="C238" s="48"/>
      <c r="D238" s="27"/>
    </row>
    <row r="239" spans="1:4" ht="18" customHeight="1" x14ac:dyDescent="0.2">
      <c r="A239" s="51">
        <f>A238+Calculator!$P$36/200</f>
        <v>9.854999999999988</v>
      </c>
      <c r="B239" s="43">
        <v>97.347454953320607</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41</v>
      </c>
      <c r="B1" s="6">
        <f>Calculator!C2</f>
        <v>85</v>
      </c>
      <c r="L1" s="5"/>
      <c r="M1" s="5"/>
      <c r="N1" s="5"/>
      <c r="O1" s="5"/>
    </row>
    <row r="2" spans="1:24" ht="18" customHeight="1" x14ac:dyDescent="0.2">
      <c r="L2" s="5"/>
      <c r="M2" s="5"/>
      <c r="N2" s="5"/>
      <c r="O2" s="5"/>
    </row>
    <row r="3" spans="1:24" ht="18" customHeight="1" x14ac:dyDescent="0.2">
      <c r="A3" s="22" t="s">
        <v>10</v>
      </c>
      <c r="B3" s="65">
        <f>Calculator!G2</f>
        <v>0</v>
      </c>
      <c r="C3" s="65">
        <f>MAX(Calculator!H2,B3+1E-64)</f>
        <v>1</v>
      </c>
      <c r="D3" s="65">
        <f>MAX(Calculator!I2,C3+1E-64)</f>
        <v>2</v>
      </c>
      <c r="E3" s="65">
        <f>MAX(Calculator!J2,D3+1E-64)</f>
        <v>3</v>
      </c>
      <c r="F3" s="65">
        <f>MAX(Calculator!K2,E3+1E-64)</f>
        <v>4</v>
      </c>
      <c r="G3" s="65">
        <f>MAX(Calculator!L2,F3+1E-64)</f>
        <v>5</v>
      </c>
      <c r="H3" s="65">
        <f>MAX(Calculator!M2,G3+1E-64)</f>
        <v>6</v>
      </c>
      <c r="I3" s="65">
        <f>MAX(Calculator!N2,H3+1E-64)</f>
        <v>7</v>
      </c>
      <c r="J3" s="65">
        <f>MAX(Calculator!O2,I3+1E-64)</f>
        <v>8</v>
      </c>
      <c r="K3" s="65">
        <f>MAX(Calculator!P2,J3+1E-64)</f>
        <v>9</v>
      </c>
      <c r="L3" s="65">
        <f>MAX(Calculator!Q2,K3+1E-64)</f>
        <v>10</v>
      </c>
      <c r="M3" s="65">
        <f>MAX(Calculator!R2,L3+1E-64)</f>
        <v>11</v>
      </c>
      <c r="N3" s="65">
        <f>MAX(Calculator!S2,M3+1E-64)</f>
        <v>12</v>
      </c>
      <c r="O3" s="65">
        <f>MAX(Calculator!T2,N3+1E-64)</f>
        <v>13</v>
      </c>
      <c r="P3" s="65">
        <f>MAX(Calculator!U2,O3+1E-64)</f>
        <v>14</v>
      </c>
      <c r="Q3" s="65">
        <f>MAX(Calculator!V2,P3+1E-64)</f>
        <v>15</v>
      </c>
      <c r="R3" s="65">
        <f>MAX(Calculator!W2,Q3+1E-64)</f>
        <v>16</v>
      </c>
      <c r="S3" s="65">
        <f>MAX(Calculator!X2,R3+1E-64)</f>
        <v>17</v>
      </c>
      <c r="T3" s="65">
        <f>MAX(Calculator!Y2,S3+1E-64)</f>
        <v>18</v>
      </c>
      <c r="U3" s="65">
        <f>MAX(Calculator!Z2,T3+1E-64)</f>
        <v>19</v>
      </c>
      <c r="V3" s="65">
        <f>MAX(Calculator!AA2,U3+1E-64)</f>
        <v>20</v>
      </c>
      <c r="W3" s="65">
        <f>MAX(Calculator!AB2,V3+1E-64)</f>
        <v>21</v>
      </c>
    </row>
    <row r="4" spans="1:24" ht="18" customHeight="1" x14ac:dyDescent="0.2">
      <c r="A4" s="22" t="s">
        <v>13</v>
      </c>
      <c r="B4" s="65">
        <f>Calculator!G7</f>
        <v>0.23856439999999998</v>
      </c>
      <c r="C4" s="65">
        <f>Calculator!H7</f>
        <v>0.23856439999999998</v>
      </c>
      <c r="D4" s="65">
        <f>Calculator!I7</f>
        <v>0.23856439999999998</v>
      </c>
      <c r="E4" s="65">
        <f>Calculator!J7</f>
        <v>0.23856439999999998</v>
      </c>
      <c r="F4" s="65">
        <f>Calculator!K7</f>
        <v>0.23856439999999998</v>
      </c>
      <c r="G4" s="65">
        <f>Calculator!L7</f>
        <v>0.23856439999999998</v>
      </c>
      <c r="H4" s="65">
        <f>Calculator!M7</f>
        <v>0.23856439999999998</v>
      </c>
      <c r="I4" s="65">
        <f>Calculator!N7</f>
        <v>0.23856439999999998</v>
      </c>
      <c r="J4" s="65">
        <f>Calculator!O7</f>
        <v>0.23856439999999998</v>
      </c>
      <c r="K4" s="65">
        <f>Calculator!P7</f>
        <v>0.23856439999999998</v>
      </c>
      <c r="L4" s="65">
        <f>Calculator!Q7</f>
        <v>0.23856439999999998</v>
      </c>
      <c r="M4" s="65">
        <f>Calculator!R7</f>
        <v>0.23856439999999998</v>
      </c>
      <c r="N4" s="65">
        <f>Calculator!S7</f>
        <v>0.23856439999999998</v>
      </c>
      <c r="O4" s="65">
        <f>Calculator!T7</f>
        <v>0.23856439999999998</v>
      </c>
      <c r="P4" s="65">
        <f>Calculator!U7</f>
        <v>0.23856439999999998</v>
      </c>
      <c r="Q4" s="65">
        <f>Calculator!V7</f>
        <v>0.23856439999999998</v>
      </c>
      <c r="R4" s="65">
        <f>Calculator!W7</f>
        <v>0.23856439999999998</v>
      </c>
      <c r="S4" s="65">
        <f>Calculator!X7</f>
        <v>0.23856439999999998</v>
      </c>
      <c r="T4" s="65">
        <f>Calculator!Y7</f>
        <v>0.23856439999999998</v>
      </c>
      <c r="U4" s="65">
        <f>Calculator!Z7</f>
        <v>0.23856439999999998</v>
      </c>
      <c r="V4" s="65">
        <f>Calculator!AA7</f>
        <v>0.23856439999999998</v>
      </c>
      <c r="W4" s="65">
        <f>Calculator!AB7</f>
        <v>0.23856439999999998</v>
      </c>
    </row>
    <row r="5" spans="1:24" ht="18" customHeight="1" x14ac:dyDescent="0.2">
      <c r="A5" s="22" t="s">
        <v>14</v>
      </c>
      <c r="B5" s="65">
        <f>Calculator!G8</f>
        <v>0.1704822</v>
      </c>
      <c r="C5" s="65">
        <f>Calculator!H8</f>
        <v>0.1704822</v>
      </c>
      <c r="D5" s="65">
        <f>Calculator!I8</f>
        <v>0.1704822</v>
      </c>
      <c r="E5" s="65">
        <f>Calculator!J8</f>
        <v>0.1704822</v>
      </c>
      <c r="F5" s="65">
        <f>Calculator!K8</f>
        <v>0.1704822</v>
      </c>
      <c r="G5" s="65">
        <f>Calculator!L8</f>
        <v>0.1704822</v>
      </c>
      <c r="H5" s="65">
        <f>Calculator!M8</f>
        <v>0.1704822</v>
      </c>
      <c r="I5" s="65">
        <f>Calculator!N8</f>
        <v>0.1704822</v>
      </c>
      <c r="J5" s="65">
        <f>Calculator!O8</f>
        <v>0.1704822</v>
      </c>
      <c r="K5" s="65">
        <f>Calculator!P8</f>
        <v>0.1704822</v>
      </c>
      <c r="L5" s="65">
        <f>Calculator!Q8</f>
        <v>0.1704822</v>
      </c>
      <c r="M5" s="65">
        <f>Calculator!R8</f>
        <v>1E-3</v>
      </c>
      <c r="N5" s="65">
        <f>Calculator!S8</f>
        <v>1E-3</v>
      </c>
      <c r="O5" s="65">
        <f>Calculator!T8</f>
        <v>1E-3</v>
      </c>
      <c r="P5" s="65">
        <f>Calculator!U8</f>
        <v>1E-3</v>
      </c>
      <c r="Q5" s="65">
        <f>Calculator!V8</f>
        <v>1E-3</v>
      </c>
      <c r="R5" s="65">
        <f>Calculator!W8</f>
        <v>1E-3</v>
      </c>
      <c r="S5" s="65">
        <f>Calculator!X8</f>
        <v>1E-3</v>
      </c>
      <c r="T5" s="65">
        <f>Calculator!Y8</f>
        <v>1E-3</v>
      </c>
      <c r="U5" s="65">
        <f>Calculator!Z8</f>
        <v>1E-3</v>
      </c>
      <c r="V5" s="65">
        <f>Calculator!AA8</f>
        <v>1E-3</v>
      </c>
      <c r="W5" s="65">
        <f>Calculator!AB8</f>
        <v>1E-3</v>
      </c>
    </row>
    <row r="6" spans="1:24" ht="18" customHeight="1" x14ac:dyDescent="0.2">
      <c r="A6" s="22" t="s">
        <v>15</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
      <c r="A7" s="22" t="s">
        <v>17</v>
      </c>
      <c r="B7" s="65">
        <f>Calculator!G10</f>
        <v>0.71386284516129039</v>
      </c>
      <c r="C7" s="65">
        <f>Calculator!H10</f>
        <v>0.71386284516129039</v>
      </c>
      <c r="D7" s="65">
        <f>Calculator!I10</f>
        <v>0.71386284516129039</v>
      </c>
      <c r="E7" s="65">
        <f>Calculator!J10</f>
        <v>0.71386284516129039</v>
      </c>
      <c r="F7" s="65">
        <f>Calculator!K10</f>
        <v>0.71386284516129039</v>
      </c>
      <c r="G7" s="65">
        <f>Calculator!L10</f>
        <v>0.71386284516129039</v>
      </c>
      <c r="H7" s="65">
        <f>Calculator!M10</f>
        <v>0.71386284516129039</v>
      </c>
      <c r="I7" s="65">
        <f>Calculator!N10</f>
        <v>0.71386284516129039</v>
      </c>
      <c r="J7" s="65">
        <f>Calculator!O10</f>
        <v>0.71386284516129039</v>
      </c>
      <c r="K7" s="65">
        <f>Calculator!P10</f>
        <v>0.71386284516129039</v>
      </c>
      <c r="L7" s="65">
        <f>Calculator!Q10</f>
        <v>0.71386284516129039</v>
      </c>
      <c r="M7" s="65">
        <f>Calculator!R10</f>
        <v>0.23956439999999998</v>
      </c>
      <c r="N7" s="65">
        <f>Calculator!S10</f>
        <v>0.23956439999999998</v>
      </c>
      <c r="O7" s="65">
        <f>Calculator!T10</f>
        <v>0.23956439999999998</v>
      </c>
      <c r="P7" s="65">
        <f>Calculator!U10</f>
        <v>0.23956439999999998</v>
      </c>
      <c r="Q7" s="65">
        <f>Calculator!V10</f>
        <v>0.23956439999999998</v>
      </c>
      <c r="R7" s="65">
        <f>Calculator!W10</f>
        <v>0.23956439999999998</v>
      </c>
      <c r="S7" s="65">
        <f>Calculator!X10</f>
        <v>0.23956439999999998</v>
      </c>
      <c r="T7" s="65">
        <f>Calculator!Y10</f>
        <v>0.23956439999999998</v>
      </c>
      <c r="U7" s="65">
        <f>Calculator!Z10</f>
        <v>0.23956439999999998</v>
      </c>
      <c r="V7" s="65">
        <f>Calculator!AA10</f>
        <v>0.23956439999999998</v>
      </c>
      <c r="W7" s="65">
        <f>Calculator!AB10</f>
        <v>0.23956439999999998</v>
      </c>
    </row>
    <row r="8" spans="1:24" ht="18" hidden="1" customHeight="1" x14ac:dyDescent="0.2">
      <c r="A8" s="44"/>
      <c r="B8" s="47">
        <f t="shared" ref="B8:V8" si="0">C3-B3</f>
        <v>1</v>
      </c>
      <c r="C8" s="47">
        <f t="shared" si="0"/>
        <v>1</v>
      </c>
      <c r="D8" s="47">
        <f t="shared" si="0"/>
        <v>1</v>
      </c>
      <c r="E8" s="47">
        <f t="shared" si="0"/>
        <v>1</v>
      </c>
      <c r="F8" s="47">
        <f t="shared" si="0"/>
        <v>1</v>
      </c>
      <c r="G8" s="47">
        <f t="shared" si="0"/>
        <v>1</v>
      </c>
      <c r="H8" s="47">
        <f t="shared" si="0"/>
        <v>1</v>
      </c>
      <c r="I8" s="47">
        <f t="shared" si="0"/>
        <v>1</v>
      </c>
      <c r="J8" s="47">
        <f t="shared" si="0"/>
        <v>1</v>
      </c>
      <c r="K8" s="47">
        <f t="shared" si="0"/>
        <v>1</v>
      </c>
      <c r="L8" s="47">
        <f t="shared" si="0"/>
        <v>1</v>
      </c>
      <c r="M8" s="47">
        <f t="shared" si="0"/>
        <v>1</v>
      </c>
      <c r="N8" s="47">
        <f t="shared" si="0"/>
        <v>1</v>
      </c>
      <c r="O8" s="47">
        <f t="shared" si="0"/>
        <v>1</v>
      </c>
      <c r="P8" s="47">
        <f t="shared" si="0"/>
        <v>1</v>
      </c>
      <c r="Q8" s="47">
        <f t="shared" si="0"/>
        <v>1</v>
      </c>
      <c r="R8" s="47">
        <f t="shared" si="0"/>
        <v>1</v>
      </c>
      <c r="S8" s="47">
        <f t="shared" si="0"/>
        <v>1</v>
      </c>
      <c r="T8" s="47">
        <f t="shared" si="0"/>
        <v>1</v>
      </c>
      <c r="U8" s="47">
        <f t="shared" si="0"/>
        <v>1</v>
      </c>
      <c r="V8" s="47">
        <f t="shared" si="0"/>
        <v>1</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42</v>
      </c>
      <c r="B10" s="54">
        <f>B4</f>
        <v>0.23856439999999998</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43</v>
      </c>
      <c r="B11" s="54">
        <f>B5</f>
        <v>0.1704822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-0.1694822</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44</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45</v>
      </c>
      <c r="B13" s="54">
        <f>B7</f>
        <v>0.71386284516129039</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-0.47429844516129038</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46</v>
      </c>
      <c r="B14" s="50" t="s">
        <v>47</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48</v>
      </c>
      <c r="B16" s="49">
        <f t="array" ref="B16">B$10*SUM(amp_HSN_LPSN*(1-EXP(-B$15/tau_HSN_LPSN)))+B$11*SUM(amp_HSN_LPSP*(1-EXP(-B$15/tau_HSN_LPSP)))+B$12*SUM(amp_HSN_HPSN*(1-EXP(-B$15/tau_HSN_HPSN)))+B$13*SUM(amp_HSN_HPSP*(1-EXP(-B$15/tau_HSN_HPSP)))</f>
        <v>8.2910729481795773</v>
      </c>
      <c r="C16" s="49">
        <f t="array" ref="C16">C$10*SUM(amp_HSN_LPSN*(1-EXP(-C$15/tau_HSN_LPSN)))+C$11*SUM(amp_HSN_LPSP*(1-EXP(-C$15/tau_HSN_LPSP)))+C$12*SUM(amp_HSN_HPSN*(1-EXP(-C$15/tau_HSN_HPSN)))+C$13*SUM(amp_HSN_HPSP*(1-EXP(-C$15/tau_HSN_HPSP)))</f>
        <v>0</v>
      </c>
      <c r="D16" s="49">
        <f t="array" ref="D16">D$10*SUM(amp_HSN_LPSN*(1-EXP(-D$15/tau_HSN_LPSN)))+D$11*SUM(amp_HSN_LPSP*(1-EXP(-D$15/tau_HSN_LPSP)))+D$12*SUM(amp_HSN_HPSN*(1-EXP(-D$15/tau_HSN_HPSN)))+D$13*SUM(amp_HSN_HPSP*(1-EXP(-D$15/tau_HSN_HPSP)))</f>
        <v>0</v>
      </c>
      <c r="E16" s="49">
        <f t="array" ref="E16">E$10*SUM(amp_HSN_LPSN*(1-EXP(-E$15/tau_HSN_LPSN)))+E$11*SUM(amp_HSN_LPSP*(1-EXP(-E$15/tau_HSN_LPSP)))+E$12*SUM(amp_HSN_HPSN*(1-EXP(-E$15/tau_HSN_HPSN)))+E$13*SUM(amp_HSN_HPSP*(1-EXP(-E$15/tau_HSN_HPSP)))</f>
        <v>0</v>
      </c>
      <c r="F16" s="49">
        <f t="array" ref="F16">F$10*SUM(amp_HSN_LPSN*(1-EXP(-F$15/tau_HSN_LPSN)))+F$11*SUM(amp_HSN_LPSP*(1-EXP(-F$15/tau_HSN_LPSP)))+F$12*SUM(amp_HSN_HPSN*(1-EXP(-F$15/tau_HSN_HPSN)))+F$13*SUM(amp_HSN_HPSP*(1-EXP(-F$15/tau_HSN_HPSP)))</f>
        <v>0</v>
      </c>
      <c r="G16" s="49">
        <f t="array" ref="G16">G$10*SUM(amp_HSN_LPSN*(1-EXP(-G$15/tau_HSN_LPSN)))+G$11*SUM(amp_HSN_LPSP*(1-EXP(-G$15/tau_HSN_LPSP)))+G$12*SUM(amp_HSN_HPSN*(1-EXP(-G$15/tau_HSN_HPSN)))+G$13*SUM(amp_HSN_HPSP*(1-EXP(-G$15/tau_HSN_HPSP)))</f>
        <v>0</v>
      </c>
      <c r="H16" s="49">
        <f t="array" ref="H16">H$10*SUM(amp_HSN_LPSN*(1-EXP(-H$15/tau_HSN_LPSN)))+H$11*SUM(amp_HSN_LPSP*(1-EXP(-H$15/tau_HSN_LPSP)))+H$12*SUM(amp_HSN_HPSN*(1-EXP(-H$15/tau_HSN_HPSN)))+H$13*SUM(amp_HSN_HPSP*(1-EXP(-H$15/tau_HSN_HPSP)))</f>
        <v>0</v>
      </c>
      <c r="I16" s="49">
        <f t="array" ref="I16">I$10*SUM(amp_HSN_LPSN*(1-EXP(-I$15/tau_HSN_LPSN)))+I$11*SUM(amp_HSN_LPSP*(1-EXP(-I$15/tau_HSN_LPSP)))+I$12*SUM(amp_HSN_HPSN*(1-EXP(-I$15/tau_HSN_HPSN)))+I$13*SUM(amp_HSN_HPSP*(1-EXP(-I$15/tau_HSN_HPSP)))</f>
        <v>0</v>
      </c>
      <c r="J16" s="49">
        <f t="array" ref="J16">J$10*SUM(amp_HSN_LPSN*(1-EXP(-J$15/tau_HSN_LPSN)))+J$11*SUM(amp_HSN_LPSP*(1-EXP(-J$15/tau_HSN_LPSP)))+J$12*SUM(amp_HSN_HPSN*(1-EXP(-J$15/tau_HSN_HPSN)))+J$13*SUM(amp_HSN_HPSP*(1-EXP(-J$15/tau_HSN_HPSP)))</f>
        <v>0</v>
      </c>
      <c r="K16" s="49">
        <f t="array" ref="K16">K$10*SUM(amp_HSN_LPSN*(1-EXP(-K$15/tau_HSN_LPSN)))+K$11*SUM(amp_HSN_LPSP*(1-EXP(-K$15/tau_HSN_LPSP)))+K$12*SUM(amp_HSN_HPSN*(1-EXP(-K$15/tau_HSN_HPSN)))+K$13*SUM(amp_HSN_HPSP*(1-EXP(-K$15/tau_HSN_HPSP)))</f>
        <v>0</v>
      </c>
      <c r="L16" s="49">
        <f t="array" ref="L16">L$10*SUM(amp_HSN_LPSN*(1-EXP(-L$15/tau_HSN_LPSN)))+L$11*SUM(amp_HSN_LPSP*(1-EXP(-L$15/tau_HSN_LPSP)))+L$12*SUM(amp_HSN_HPSN*(1-EXP(-L$15/tau_HSN_HPSN)))+L$13*SUM(amp_HSN_HPSP*(1-EXP(-L$15/tau_HSN_HPSP)))</f>
        <v>0</v>
      </c>
      <c r="M16" s="49">
        <f t="array" ref="M16">M$10*SUM(amp_HSN_LPSN*(1-EXP(-M$15/tau_HSN_LPSN)))+M$11*SUM(amp_HSN_LPSP*(1-EXP(-M$15/tau_HSN_LPSP)))+M$12*SUM(amp_HSN_HPSN*(1-EXP(-M$15/tau_HSN_HPSN)))+M$13*SUM(amp_HSN_HPSP*(1-EXP(-M$15/tau_HSN_HPSP)))</f>
        <v>0</v>
      </c>
      <c r="N16" s="49">
        <f t="array" ref="N16">N$10*SUM(amp_HSN_LPSN*(1-EXP(-N$15/tau_HSN_LPSN)))+N$11*SUM(amp_HSN_LPSP*(1-EXP(-N$15/tau_HSN_LPSP)))+N$12*SUM(amp_HSN_HPSN*(1-EXP(-N$15/tau_HSN_HPSN)))+N$13*SUM(amp_HSN_HPSP*(1-EXP(-N$15/tau_HSN_HPSP)))</f>
        <v>0</v>
      </c>
      <c r="O16" s="49">
        <f t="array" ref="O16">O$10*SUM(amp_HSN_LPSN*(1-EXP(-O$15/tau_HSN_LPSN)))+O$11*SUM(amp_HSN_LPSP*(1-EXP(-O$15/tau_HSN_LPSP)))+O$12*SUM(amp_HSN_HPSN*(1-EXP(-O$15/tau_HSN_HPSN)))+O$13*SUM(amp_HSN_HPSP*(1-EXP(-O$15/tau_HSN_HPSP)))</f>
        <v>0</v>
      </c>
      <c r="P16" s="49">
        <f t="array" ref="P16">P$10*SUM(amp_HSN_LPSN*(1-EXP(-P$15/tau_HSN_LPSN)))+P$11*SUM(amp_HSN_LPSP*(1-EXP(-P$15/tau_HSN_LPSP)))+P$12*SUM(amp_HSN_HPSN*(1-EXP(-P$15/tau_HSN_HPSN)))+P$13*SUM(amp_HSN_HPSP*(1-EXP(-P$15/tau_HSN_HPSP)))</f>
        <v>0</v>
      </c>
      <c r="Q16" s="49">
        <f t="array" ref="Q16">Q$10*SUM(amp_HSN_LPSN*(1-EXP(-Q$15/tau_HSN_LPSN)))+Q$11*SUM(amp_HSN_LPSP*(1-EXP(-Q$15/tau_HSN_LPSP)))+Q$12*SUM(amp_HSN_HPSN*(1-EXP(-Q$15/tau_HSN_HPSN)))+Q$13*SUM(amp_HSN_HPSP*(1-EXP(-Q$15/tau_HSN_HPSP)))</f>
        <v>0</v>
      </c>
      <c r="R16" s="49">
        <f t="array" ref="R16">R$10*SUM(amp_HSN_LPSN*(1-EXP(-R$15/tau_HSN_LPSN)))+R$11*SUM(amp_HSN_LPSP*(1-EXP(-R$15/tau_HSN_LPSP)))+R$12*SUM(amp_HSN_HPSN*(1-EXP(-R$15/tau_HSN_HPSN)))+R$13*SUM(amp_HSN_HPSP*(1-EXP(-R$15/tau_HSN_HPSP)))</f>
        <v>0</v>
      </c>
      <c r="S16" s="49">
        <f t="array" ref="S16">S$10*SUM(amp_HSN_LPSN*(1-EXP(-S$15/tau_HSN_LPSN)))+S$11*SUM(amp_HSN_LPSP*(1-EXP(-S$15/tau_HSN_LPSP)))+S$12*SUM(amp_HSN_HPSN*(1-EXP(-S$15/tau_HSN_HPSN)))+S$13*SUM(amp_HSN_HPSP*(1-EXP(-S$15/tau_HSN_HPSP)))</f>
        <v>0</v>
      </c>
      <c r="T16" s="49">
        <f t="array" ref="T16">T$10*SUM(amp_HSN_LPSN*(1-EXP(-T$15/tau_HSN_LPSN)))+T$11*SUM(amp_HSN_LPSP*(1-EXP(-T$15/tau_HSN_LPSP)))+T$12*SUM(amp_HSN_HPSN*(1-EXP(-T$15/tau_HSN_HPSN)))+T$13*SUM(amp_HSN_HPSP*(1-EXP(-T$15/tau_HSN_HPSP)))</f>
        <v>0</v>
      </c>
      <c r="U16" s="49">
        <f t="array" ref="U16">U$10*SUM(amp_HSN_LPSN*(1-EXP(-U$15/tau_HSN_LPSN)))+U$11*SUM(amp_HSN_LPSP*(1-EXP(-U$15/tau_HSN_LPSP)))+U$12*SUM(amp_HSN_HPSN*(1-EXP(-U$15/tau_HSN_HPSN)))+U$13*SUM(amp_HSN_HPSP*(1-EXP(-U$15/tau_HSN_HPSP)))</f>
        <v>0</v>
      </c>
      <c r="V16" s="49">
        <f t="array" ref="V16">V$10*SUM(amp_HSN_LPSN*(1-EXP(-V$15/tau_HSN_LPSN)))+V$11*SUM(amp_HSN_LPSP*(1-EXP(-V$15/tau_HSN_LPSP)))+V$12*SUM(amp_HSN_HPSN*(1-EXP(-V$15/tau_HSN_HPSN)))+V$13*SUM(amp_HSN_HPSP*(1-EXP(-V$15/tau_HSN_HPSP)))</f>
        <v>0</v>
      </c>
      <c r="W16" s="49">
        <f t="array" ref="W16">W$10*SUM(amp_HSN_LPSN*(1-EXP(-W$15/tau_HSN_LPSN)))+W$11*SUM(amp_HSN_LPSP*(1-EXP(-W$15/tau_HSN_LPSP)))+W$12*SUM(amp_HSN_HPSN*(1-EXP(-W$15/tau_HSN_HPSN)))+W$13*SUM(amp_HSN_HPSP*(1-EXP(-W$15/tau_HSN_HPSP)))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10</v>
      </c>
      <c r="B18" s="41" t="s">
        <v>49</v>
      </c>
      <c r="C18" s="25"/>
      <c r="D18" s="25"/>
      <c r="E18" s="23"/>
      <c r="F18" s="23"/>
      <c r="G18" s="23"/>
      <c r="H18" s="24"/>
      <c r="I18" s="24"/>
      <c r="J18" s="24"/>
    </row>
    <row r="19" spans="1:30" ht="18" hidden="1" customHeight="1" x14ac:dyDescent="0.2">
      <c r="A19" s="42"/>
      <c r="B19" s="7">
        <f>$B$1+SUM(B16:W16)</f>
        <v>93.291072948179576</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4.4999999999999998E-2</v>
      </c>
      <c r="B21" s="43">
        <v>87.179091906299234</v>
      </c>
      <c r="C21" s="27"/>
      <c r="E21" s="10"/>
      <c r="G21" s="3"/>
      <c r="H21" s="3"/>
      <c r="I21" s="3"/>
      <c r="K21" s="4"/>
      <c r="R21" s="18"/>
      <c r="S21" s="15"/>
      <c r="T21" s="15"/>
      <c r="U21" s="3"/>
    </row>
    <row r="22" spans="1:30" ht="18" customHeight="1" x14ac:dyDescent="0.2">
      <c r="A22" s="51">
        <f>A21+Calculator!$P$36/200</f>
        <v>0.09</v>
      </c>
      <c r="B22" s="43">
        <v>88.276497354728193</v>
      </c>
      <c r="C22" s="48"/>
      <c r="D22" s="27"/>
      <c r="H22" s="3"/>
      <c r="I22" s="3"/>
      <c r="J22" s="3"/>
      <c r="S22" s="18"/>
      <c r="T22" s="15"/>
      <c r="U22" s="15"/>
      <c r="V22" s="3"/>
    </row>
    <row r="23" spans="1:30" ht="18" customHeight="1" x14ac:dyDescent="0.2">
      <c r="A23" s="51">
        <f>A22+Calculator!$P$36/200</f>
        <v>0.13500000000000001</v>
      </c>
      <c r="B23" s="43">
        <v>89.043003033460195</v>
      </c>
      <c r="C23" s="48"/>
      <c r="D23" s="27"/>
      <c r="H23" s="3"/>
      <c r="I23" s="3"/>
      <c r="J23" s="3"/>
      <c r="S23" s="18"/>
      <c r="T23" s="15"/>
      <c r="U23" s="15"/>
      <c r="V23" s="3"/>
      <c r="X23" s="16"/>
      <c r="Y23" s="16"/>
      <c r="Z23" s="16"/>
      <c r="AA23" s="16"/>
      <c r="AB23" s="16"/>
      <c r="AC23" s="16"/>
      <c r="AD23" s="16"/>
    </row>
    <row r="24" spans="1:30" ht="18" customHeight="1" x14ac:dyDescent="0.2">
      <c r="A24" s="51">
        <f>A23+Calculator!$P$36/200</f>
        <v>0.18</v>
      </c>
      <c r="B24" s="43">
        <v>89.633315113301364</v>
      </c>
      <c r="C24" s="48"/>
      <c r="D24" s="27"/>
      <c r="H24" s="3"/>
      <c r="I24" s="3"/>
      <c r="J24" s="3"/>
      <c r="S24" s="18"/>
      <c r="T24" s="15"/>
      <c r="U24" s="15"/>
      <c r="V24" s="3"/>
      <c r="X24" s="16"/>
      <c r="Y24" s="16"/>
      <c r="Z24" s="16"/>
      <c r="AA24" s="16"/>
      <c r="AB24" s="16"/>
      <c r="AC24" s="16"/>
      <c r="AD24" s="16"/>
    </row>
    <row r="25" spans="1:30" ht="18" customHeight="1" x14ac:dyDescent="0.2">
      <c r="A25" s="51">
        <f>A24+Calculator!$P$36/200</f>
        <v>0.22499999999999998</v>
      </c>
      <c r="B25" s="43">
        <v>90.11153912592448</v>
      </c>
      <c r="C25" s="48"/>
      <c r="D25" s="27"/>
      <c r="H25" s="3"/>
      <c r="I25" s="3"/>
      <c r="J25" s="3"/>
      <c r="S25" s="18"/>
      <c r="T25" s="15"/>
      <c r="U25" s="15"/>
      <c r="V25" s="3"/>
      <c r="X25" s="16"/>
      <c r="Y25" s="16"/>
      <c r="Z25" s="16"/>
      <c r="AA25" s="16"/>
      <c r="AB25" s="16"/>
      <c r="AC25" s="16"/>
      <c r="AD25" s="16"/>
    </row>
    <row r="26" spans="1:30" ht="18" customHeight="1" x14ac:dyDescent="0.2">
      <c r="A26" s="51">
        <f>A25+Calculator!$P$36/200</f>
        <v>0.26999999999999996</v>
      </c>
      <c r="B26" s="43">
        <v>90.511622795976635</v>
      </c>
      <c r="C26" s="48"/>
      <c r="D26" s="27"/>
      <c r="H26" s="3"/>
      <c r="I26" s="3"/>
      <c r="J26" s="3"/>
      <c r="S26" s="18"/>
      <c r="T26" s="15"/>
      <c r="U26" s="15"/>
      <c r="V26" s="3"/>
      <c r="X26" s="16"/>
      <c r="Y26" s="16"/>
      <c r="Z26" s="16"/>
      <c r="AA26" s="16"/>
      <c r="AB26" s="16"/>
      <c r="AC26" s="16"/>
      <c r="AD26" s="16"/>
    </row>
    <row r="27" spans="1:30" ht="18" customHeight="1" x14ac:dyDescent="0.2">
      <c r="A27" s="51">
        <f>A26+Calculator!$P$36/200</f>
        <v>0.31499999999999995</v>
      </c>
      <c r="B27" s="43">
        <v>90.853649235535343</v>
      </c>
      <c r="C27" s="48"/>
      <c r="D27" s="27"/>
      <c r="H27" s="3"/>
      <c r="I27" s="3"/>
      <c r="J27" s="3"/>
      <c r="S27" s="18"/>
      <c r="T27" s="15"/>
      <c r="U27" s="15"/>
      <c r="V27" s="3"/>
      <c r="X27" s="16"/>
      <c r="Y27" s="16"/>
      <c r="Z27" s="16"/>
      <c r="AA27" s="16"/>
      <c r="AB27" s="16"/>
      <c r="AC27" s="16"/>
      <c r="AD27" s="16"/>
    </row>
    <row r="28" spans="1:30" ht="18" customHeight="1" x14ac:dyDescent="0.2">
      <c r="A28" s="51">
        <f>A27+Calculator!$P$36/200</f>
        <v>0.35999999999999993</v>
      </c>
      <c r="B28" s="43">
        <v>91.150593554845855</v>
      </c>
      <c r="C28" s="48"/>
      <c r="D28" s="27"/>
      <c r="H28" s="3"/>
      <c r="I28" s="3"/>
      <c r="J28" s="3"/>
      <c r="S28" s="18"/>
      <c r="T28" s="15"/>
      <c r="U28" s="15"/>
      <c r="V28" s="3"/>
      <c r="X28" s="16"/>
      <c r="Y28" s="16"/>
      <c r="Z28" s="16"/>
      <c r="AA28" s="16"/>
      <c r="AB28" s="16"/>
      <c r="AC28" s="16"/>
      <c r="AD28" s="16"/>
    </row>
    <row r="29" spans="1:30" ht="18" customHeight="1" x14ac:dyDescent="0.2">
      <c r="A29" s="51">
        <f>A28+Calculator!$P$36/200</f>
        <v>0.40499999999999992</v>
      </c>
      <c r="B29" s="43">
        <v>91.411484120682672</v>
      </c>
      <c r="C29" s="48"/>
      <c r="D29" s="27"/>
      <c r="H29" s="3"/>
      <c r="I29" s="3"/>
      <c r="J29" s="3"/>
      <c r="S29" s="18"/>
      <c r="T29" s="15"/>
      <c r="U29" s="15"/>
      <c r="V29" s="3"/>
      <c r="X29" s="16"/>
      <c r="Y29" s="16"/>
      <c r="Z29" s="16"/>
      <c r="AA29" s="16"/>
      <c r="AB29" s="16"/>
      <c r="AC29" s="16"/>
      <c r="AD29" s="16"/>
    </row>
    <row r="30" spans="1:30" ht="18" customHeight="1" x14ac:dyDescent="0.2">
      <c r="A30" s="51">
        <f>A29+Calculator!$P$36/200</f>
        <v>0.4499999999999999</v>
      </c>
      <c r="B30" s="43">
        <v>91.64296939224576</v>
      </c>
      <c r="C30" s="48"/>
      <c r="D30" s="27"/>
      <c r="H30" s="3"/>
      <c r="I30" s="3"/>
      <c r="J30" s="3"/>
      <c r="S30" s="18"/>
      <c r="T30" s="15"/>
      <c r="U30" s="15"/>
      <c r="V30" s="3"/>
      <c r="X30" s="16"/>
      <c r="Y30" s="16"/>
      <c r="Z30" s="16"/>
      <c r="AA30" s="16"/>
      <c r="AB30" s="16"/>
      <c r="AC30" s="16"/>
      <c r="AD30" s="16"/>
    </row>
    <row r="31" spans="1:30" ht="18" customHeight="1" x14ac:dyDescent="0.2">
      <c r="A31" s="51">
        <f>A30+Calculator!$P$36/200</f>
        <v>0.49499999999999988</v>
      </c>
      <c r="B31" s="43">
        <v>91.850142982368368</v>
      </c>
      <c r="C31" s="48"/>
      <c r="D31" s="27"/>
      <c r="H31" s="3"/>
      <c r="I31" s="3"/>
      <c r="J31" s="3"/>
      <c r="S31" s="18"/>
      <c r="T31" s="15"/>
      <c r="U31" s="15"/>
      <c r="V31" s="3"/>
      <c r="X31" s="16"/>
      <c r="Y31" s="16"/>
      <c r="Z31" s="16"/>
      <c r="AA31" s="16"/>
      <c r="AB31" s="16"/>
      <c r="AC31" s="16"/>
      <c r="AD31" s="16"/>
    </row>
    <row r="32" spans="1:30" ht="18" customHeight="1" x14ac:dyDescent="0.2">
      <c r="A32" s="51">
        <f>A31+Calculator!$P$36/200</f>
        <v>0.53999999999999992</v>
      </c>
      <c r="B32" s="43">
        <v>92.037010813078666</v>
      </c>
      <c r="C32" s="48"/>
      <c r="D32" s="27"/>
      <c r="H32" s="3"/>
      <c r="I32" s="3"/>
      <c r="J32" s="3"/>
      <c r="S32" s="18"/>
      <c r="T32" s="15"/>
      <c r="U32" s="15"/>
      <c r="V32" s="3"/>
      <c r="X32" s="16"/>
      <c r="Y32" s="16"/>
      <c r="Z32" s="16"/>
      <c r="AA32" s="16"/>
      <c r="AB32" s="16"/>
      <c r="AC32" s="16"/>
      <c r="AD32" s="16"/>
    </row>
    <row r="33" spans="1:30" ht="18" customHeight="1" x14ac:dyDescent="0.2">
      <c r="A33" s="51">
        <f>A32+Calculator!$P$36/200</f>
        <v>0.58499999999999996</v>
      </c>
      <c r="B33" s="43">
        <v>92.206777417115262</v>
      </c>
      <c r="C33" s="48"/>
      <c r="D33" s="27"/>
      <c r="H33" s="3"/>
      <c r="I33" s="3"/>
      <c r="J33" s="3"/>
      <c r="S33" s="18"/>
      <c r="T33" s="15"/>
      <c r="U33" s="15"/>
      <c r="V33" s="3"/>
      <c r="X33" s="16"/>
      <c r="Y33" s="16"/>
      <c r="Z33" s="16"/>
      <c r="AA33" s="16"/>
      <c r="AB33" s="16"/>
      <c r="AC33" s="16"/>
      <c r="AD33" s="16"/>
    </row>
    <row r="34" spans="1:30" ht="18" customHeight="1" x14ac:dyDescent="0.2">
      <c r="A34" s="51">
        <f>A33+Calculator!$P$36/200</f>
        <v>0.63</v>
      </c>
      <c r="B34" s="43">
        <v>92.362035187354721</v>
      </c>
      <c r="C34" s="48"/>
      <c r="D34" s="27"/>
      <c r="H34" s="3"/>
      <c r="I34" s="3"/>
      <c r="J34" s="3"/>
      <c r="S34" s="18"/>
      <c r="T34" s="15"/>
      <c r="U34" s="15"/>
      <c r="V34" s="3"/>
      <c r="X34" s="16"/>
      <c r="Y34" s="16"/>
      <c r="Z34" s="16"/>
      <c r="AA34" s="16"/>
      <c r="AB34" s="16"/>
      <c r="AC34" s="16"/>
      <c r="AD34" s="16"/>
    </row>
    <row r="35" spans="1:30" ht="18" customHeight="1" x14ac:dyDescent="0.2">
      <c r="A35" s="51">
        <f>A34+Calculator!$P$36/200</f>
        <v>0.67500000000000004</v>
      </c>
      <c r="B35" s="43">
        <v>92.504897665811669</v>
      </c>
      <c r="C35" s="48"/>
      <c r="D35" s="27"/>
      <c r="H35" s="3"/>
      <c r="I35" s="3"/>
      <c r="J35" s="3"/>
      <c r="S35" s="18"/>
      <c r="T35" s="15"/>
      <c r="U35" s="15"/>
      <c r="V35" s="3"/>
      <c r="X35" s="16"/>
      <c r="Y35" s="16"/>
      <c r="Z35" s="16"/>
      <c r="AA35" s="16"/>
      <c r="AB35" s="16"/>
      <c r="AC35" s="16"/>
      <c r="AD35" s="16"/>
    </row>
    <row r="36" spans="1:30" ht="18" customHeight="1" x14ac:dyDescent="0.2">
      <c r="A36" s="51">
        <f>A35+Calculator!$P$36/200</f>
        <v>0.72000000000000008</v>
      </c>
      <c r="B36" s="43">
        <v>92.637098010994563</v>
      </c>
      <c r="C36" s="48"/>
      <c r="D36" s="27"/>
      <c r="E36" s="141" t="s">
        <v>50</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25">
      <c r="A37" s="51">
        <f>A36+Calculator!$P$36/200</f>
        <v>0.76500000000000012</v>
      </c>
      <c r="B37" s="43">
        <v>92.760064201710563</v>
      </c>
      <c r="C37" s="48"/>
      <c r="D37" s="27"/>
      <c r="H37" s="3"/>
      <c r="I37" s="3"/>
      <c r="J37" s="3"/>
      <c r="S37" s="18"/>
      <c r="T37" s="15"/>
      <c r="U37" s="15"/>
      <c r="V37" s="3"/>
      <c r="X37" s="16"/>
      <c r="Y37" s="16"/>
      <c r="Z37" s="16"/>
      <c r="AA37" s="16"/>
      <c r="AB37" s="16"/>
      <c r="AC37" s="16"/>
      <c r="AD37" s="16"/>
    </row>
    <row r="38" spans="1:30" ht="18" customHeight="1" x14ac:dyDescent="0.2">
      <c r="A38" s="51">
        <f>A37+Calculator!$P$36/200</f>
        <v>0.81000000000000016</v>
      </c>
      <c r="B38" s="43">
        <v>92.874977758186958</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0.8550000000000002</v>
      </c>
      <c r="B39" s="43">
        <v>92.982820258002192</v>
      </c>
      <c r="C39" s="48"/>
      <c r="D39" s="27"/>
      <c r="E39" s="33"/>
      <c r="F39" s="11" t="s">
        <v>51</v>
      </c>
      <c r="G39" s="10"/>
      <c r="H39" s="12"/>
      <c r="I39" s="12"/>
      <c r="J39" s="12"/>
      <c r="K39" s="10"/>
      <c r="S39" s="34"/>
      <c r="T39" s="15"/>
      <c r="U39" s="15"/>
      <c r="V39" s="3"/>
      <c r="X39" s="16"/>
      <c r="Y39" s="16"/>
      <c r="Z39" s="16"/>
      <c r="AA39" s="16"/>
      <c r="AB39" s="16"/>
      <c r="AC39" s="16"/>
      <c r="AD39" s="16"/>
    </row>
    <row r="40" spans="1:30" ht="18" customHeight="1" x14ac:dyDescent="0.2">
      <c r="A40" s="51">
        <f>A39+Calculator!$P$36/200</f>
        <v>0.90000000000000024</v>
      </c>
      <c r="B40" s="43">
        <v>93.084410530076354</v>
      </c>
      <c r="C40" s="48"/>
      <c r="D40" s="27"/>
      <c r="E40" s="33"/>
      <c r="F40" s="143" t="s">
        <v>52</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2">
      <c r="A41" s="51">
        <f>A40+Calculator!$P$36/200</f>
        <v>0.94500000000000028</v>
      </c>
      <c r="B41" s="43">
        <v>93.180434578748901</v>
      </c>
      <c r="C41" s="48"/>
      <c r="D41" s="27"/>
      <c r="E41" s="33"/>
      <c r="F41" s="142" t="s">
        <v>53</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2">
      <c r="A42" s="51">
        <f>A41+Calculator!$P$36/200</f>
        <v>0.99000000000000032</v>
      </c>
      <c r="B42" s="43">
        <v>93.271469759387998</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2">
      <c r="A43" s="51">
        <f>A42+Calculator!$P$36/200</f>
        <v>1.0350000000000004</v>
      </c>
      <c r="B43" s="43">
        <v>93.358004366833484</v>
      </c>
      <c r="C43" s="48"/>
      <c r="D43" s="27"/>
      <c r="E43" s="33"/>
      <c r="F43" s="140" t="s">
        <v>54</v>
      </c>
      <c r="G43" s="140"/>
      <c r="H43" s="140"/>
      <c r="I43" s="140"/>
      <c r="J43" s="140"/>
      <c r="K43" s="140"/>
      <c r="L43" s="140"/>
      <c r="M43" s="140"/>
      <c r="N43" s="140"/>
      <c r="O43" s="140"/>
      <c r="P43" s="140"/>
      <c r="Q43" s="140"/>
      <c r="R43" s="140"/>
      <c r="S43" s="34"/>
      <c r="T43" s="15"/>
      <c r="U43" s="15"/>
      <c r="V43" s="3"/>
    </row>
    <row r="44" spans="1:30" ht="18" customHeight="1" x14ac:dyDescent="0.2">
      <c r="A44" s="51">
        <f>A43+Calculator!$P$36/200</f>
        <v>1.0800000000000003</v>
      </c>
      <c r="B44" s="43">
        <v>93.440453540929639</v>
      </c>
      <c r="C44" s="48"/>
      <c r="D44" s="27"/>
      <c r="E44" s="33"/>
      <c r="G44" s="142" t="s">
        <v>55</v>
      </c>
      <c r="H44" s="142"/>
      <c r="I44" s="142"/>
      <c r="J44" s="142"/>
      <c r="K44" s="142"/>
      <c r="L44" s="142"/>
      <c r="M44" s="142"/>
      <c r="N44" s="142"/>
      <c r="O44" s="142"/>
      <c r="P44" s="142"/>
      <c r="Q44" s="142"/>
      <c r="R44" s="142"/>
      <c r="S44" s="34"/>
      <c r="T44" s="15"/>
      <c r="U44" s="15"/>
      <c r="V44" s="3"/>
    </row>
    <row r="45" spans="1:30" ht="18" customHeight="1" x14ac:dyDescent="0.2">
      <c r="A45" s="51">
        <f>A44+Calculator!$P$36/200</f>
        <v>1.1250000000000002</v>
      </c>
      <c r="B45" s="43">
        <v>93.519172202817998</v>
      </c>
      <c r="C45" s="48"/>
      <c r="D45" s="27"/>
      <c r="E45" s="33"/>
      <c r="G45" s="142"/>
      <c r="H45" s="142"/>
      <c r="I45" s="142"/>
      <c r="J45" s="142"/>
      <c r="K45" s="142"/>
      <c r="L45" s="142"/>
      <c r="M45" s="142"/>
      <c r="N45" s="142"/>
      <c r="O45" s="142"/>
      <c r="P45" s="142"/>
      <c r="Q45" s="142"/>
      <c r="R45" s="142"/>
      <c r="S45" s="34"/>
      <c r="T45" s="15"/>
      <c r="U45" s="15"/>
      <c r="V45" s="3"/>
    </row>
    <row r="46" spans="1:30" ht="18" customHeight="1" x14ac:dyDescent="0.2">
      <c r="A46" s="51">
        <f>A45+Calculator!$P$36/200</f>
        <v>1.1700000000000002</v>
      </c>
      <c r="B46" s="43">
        <v>93.594465590410564</v>
      </c>
      <c r="C46" s="48"/>
      <c r="D46" s="27"/>
      <c r="E46" s="33"/>
      <c r="G46" s="142"/>
      <c r="H46" s="142"/>
      <c r="I46" s="142"/>
      <c r="J46" s="142"/>
      <c r="K46" s="142"/>
      <c r="L46" s="142"/>
      <c r="M46" s="142"/>
      <c r="N46" s="142"/>
      <c r="O46" s="142"/>
      <c r="P46" s="142"/>
      <c r="Q46" s="142"/>
      <c r="R46" s="142"/>
      <c r="S46" s="34"/>
      <c r="T46" s="15"/>
      <c r="U46" s="15"/>
      <c r="V46" s="3"/>
    </row>
    <row r="47" spans="1:30" ht="18" customHeight="1" x14ac:dyDescent="0.2">
      <c r="A47" s="51">
        <f>A46+Calculator!$P$36/200</f>
        <v>1.2150000000000001</v>
      </c>
      <c r="B47" s="43">
        <v>93.666597848610792</v>
      </c>
      <c r="C47" s="48"/>
      <c r="D47" s="27"/>
      <c r="E47" s="33"/>
      <c r="G47" s="142" t="s">
        <v>56</v>
      </c>
      <c r="H47" s="142"/>
      <c r="I47" s="142"/>
      <c r="J47" s="142"/>
      <c r="K47" s="142"/>
      <c r="L47" s="142"/>
      <c r="M47" s="142"/>
      <c r="N47" s="142"/>
      <c r="O47" s="142"/>
      <c r="P47" s="142"/>
      <c r="Q47" s="142"/>
      <c r="R47" s="142"/>
      <c r="S47" s="34"/>
      <c r="T47" s="15"/>
      <c r="U47" s="15"/>
      <c r="V47" s="3"/>
    </row>
    <row r="48" spans="1:30" ht="18" customHeight="1" x14ac:dyDescent="0.2">
      <c r="A48" s="51">
        <f>A47+Calculator!$P$36/200</f>
        <v>1.26</v>
      </c>
      <c r="B48" s="43">
        <v>93.735799040987885</v>
      </c>
      <c r="C48" s="48"/>
      <c r="D48" s="27"/>
      <c r="E48" s="33"/>
      <c r="F48" s="140" t="s">
        <v>57</v>
      </c>
      <c r="G48" s="140"/>
      <c r="H48" s="140"/>
      <c r="I48" s="140"/>
      <c r="J48" s="140"/>
      <c r="K48" s="140"/>
      <c r="L48" s="140"/>
      <c r="M48" s="140"/>
      <c r="N48" s="140"/>
      <c r="O48" s="140"/>
      <c r="P48" s="140"/>
      <c r="Q48" s="140"/>
      <c r="R48" s="140"/>
      <c r="S48" s="34"/>
      <c r="T48" s="15"/>
      <c r="U48" s="15"/>
      <c r="V48" s="3"/>
    </row>
    <row r="49" spans="1:22" ht="18" customHeight="1" x14ac:dyDescent="0.2">
      <c r="A49" s="51">
        <f>A48+Calculator!$P$36/200</f>
        <v>1.3049999999999999</v>
      </c>
      <c r="B49" s="43">
        <v>93.802270878985055</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1.3499999999999999</v>
      </c>
      <c r="B50" s="43">
        <v>93.866191408246692</v>
      </c>
      <c r="C50" s="48"/>
      <c r="D50" s="27"/>
      <c r="E50" s="33"/>
      <c r="G50" s="10"/>
      <c r="H50" s="12"/>
      <c r="I50" s="12"/>
      <c r="J50" s="12"/>
      <c r="K50" s="10"/>
      <c r="S50" s="35"/>
    </row>
    <row r="51" spans="1:22" ht="18" customHeight="1" x14ac:dyDescent="0.2">
      <c r="A51" s="51">
        <f>A50+Calculator!$P$36/200</f>
        <v>1.3949999999999998</v>
      </c>
      <c r="B51" s="43">
        <v>93.927718846247885</v>
      </c>
      <c r="C51" s="48"/>
      <c r="D51" s="27"/>
      <c r="E51" s="33"/>
      <c r="F51" s="11" t="s">
        <v>58</v>
      </c>
      <c r="G51" s="10"/>
      <c r="H51" s="12"/>
      <c r="I51" s="12"/>
      <c r="J51" s="12"/>
      <c r="K51" s="10"/>
      <c r="S51" s="35"/>
    </row>
    <row r="52" spans="1:22" ht="18" customHeight="1" x14ac:dyDescent="0.2">
      <c r="A52" s="51">
        <f>A51+Calculator!$P$36/200</f>
        <v>1.4399999999999997</v>
      </c>
      <c r="B52" s="43">
        <v>93.986994728801022</v>
      </c>
      <c r="C52" s="48"/>
      <c r="D52" s="27"/>
      <c r="E52" s="33"/>
      <c r="F52" s="140" t="s">
        <v>59</v>
      </c>
      <c r="G52" s="140"/>
      <c r="H52" s="140"/>
      <c r="I52" s="140"/>
      <c r="J52" s="140"/>
      <c r="K52" s="140"/>
      <c r="L52" s="140"/>
      <c r="M52" s="140"/>
      <c r="N52" s="140"/>
      <c r="O52" s="140"/>
      <c r="P52" s="140"/>
      <c r="Q52" s="140"/>
      <c r="R52" s="140"/>
      <c r="S52" s="35"/>
    </row>
    <row r="53" spans="1:22" ht="18" customHeight="1" x14ac:dyDescent="0.2">
      <c r="A53" s="51">
        <f>A52+Calculator!$P$36/200</f>
        <v>1.4849999999999997</v>
      </c>
      <c r="B53" s="43">
        <v>94.044146493426396</v>
      </c>
      <c r="C53" s="48"/>
      <c r="D53" s="27"/>
      <c r="E53" s="33"/>
      <c r="F53" s="23" t="s">
        <v>28</v>
      </c>
      <c r="G53" s="23"/>
      <c r="H53" s="23"/>
      <c r="I53" s="23"/>
      <c r="J53" s="23"/>
      <c r="K53" s="23"/>
      <c r="L53" s="23"/>
      <c r="M53" s="23"/>
      <c r="N53" s="23"/>
      <c r="O53" s="23"/>
      <c r="P53" s="23"/>
      <c r="Q53" s="23"/>
      <c r="R53" s="23"/>
      <c r="S53" s="35"/>
    </row>
    <row r="54" spans="1:22" ht="18" customHeight="1" x14ac:dyDescent="0.2">
      <c r="A54" s="51">
        <f>A53+Calculator!$P$36/200</f>
        <v>1.5299999999999996</v>
      </c>
      <c r="B54" s="43">
        <v>94.099289603615475</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1.5749999999999995</v>
      </c>
      <c r="B55" s="43">
        <v>94.152529298591361</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1.6199999999999994</v>
      </c>
      <c r="B56" s="43">
        <v>94.203962037405702</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1.6649999999999994</v>
      </c>
      <c r="B57" s="43">
        <v>94.253676693406447</v>
      </c>
      <c r="C57" s="48"/>
      <c r="D57" s="27"/>
      <c r="H57" s="3"/>
      <c r="I57" s="3"/>
      <c r="J57" s="3"/>
    </row>
    <row r="58" spans="1:22" ht="18" customHeight="1" x14ac:dyDescent="0.2">
      <c r="A58" s="51">
        <f>A57+Calculator!$P$36/200</f>
        <v>1.7099999999999993</v>
      </c>
      <c r="B58" s="43">
        <v>94.301755544703894</v>
      </c>
      <c r="C58" s="48"/>
      <c r="D58" s="27"/>
      <c r="H58" s="3"/>
      <c r="I58" s="3"/>
      <c r="J58" s="3"/>
    </row>
    <row r="59" spans="1:22" ht="18" customHeight="1" x14ac:dyDescent="0.2">
      <c r="A59" s="51">
        <f>A58+Calculator!$P$36/200</f>
        <v>1.7549999999999992</v>
      </c>
      <c r="B59" s="43">
        <v>94.348275097800354</v>
      </c>
      <c r="C59" s="48"/>
      <c r="D59" s="27"/>
      <c r="H59" s="3"/>
      <c r="I59" s="3"/>
      <c r="J59" s="3"/>
    </row>
    <row r="60" spans="1:22" ht="18" customHeight="1" x14ac:dyDescent="0.2">
      <c r="A60" s="51">
        <f>A59+Calculator!$P$36/200</f>
        <v>1.7999999999999992</v>
      </c>
      <c r="B60" s="43">
        <v>94.393306774665362</v>
      </c>
      <c r="C60" s="48"/>
      <c r="D60" s="27"/>
      <c r="H60" s="3"/>
      <c r="I60" s="3"/>
      <c r="J60" s="3"/>
    </row>
    <row r="61" spans="1:22" ht="18" customHeight="1" x14ac:dyDescent="0.2">
      <c r="A61" s="51">
        <f>A60+Calculator!$P$36/200</f>
        <v>1.8449999999999991</v>
      </c>
      <c r="B61" s="43">
        <v>94.43691748793745</v>
      </c>
      <c r="C61" s="48"/>
      <c r="D61" s="27"/>
      <c r="H61" s="3"/>
      <c r="I61" s="3"/>
      <c r="J61" s="3"/>
    </row>
    <row r="62" spans="1:22" ht="18" customHeight="1" x14ac:dyDescent="0.2">
      <c r="A62" s="51">
        <f>A61+Calculator!$P$36/200</f>
        <v>1.889999999999999</v>
      </c>
      <c r="B62" s="43">
        <v>94.479170124374789</v>
      </c>
      <c r="C62" s="48"/>
      <c r="D62" s="27"/>
      <c r="H62" s="3"/>
      <c r="I62" s="3"/>
      <c r="J62" s="3"/>
    </row>
    <row r="63" spans="1:22" ht="18" customHeight="1" x14ac:dyDescent="0.2">
      <c r="A63" s="51">
        <f>A62+Calculator!$P$36/200</f>
        <v>1.9349999999999989</v>
      </c>
      <c r="B63" s="43">
        <v>94.520123952966046</v>
      </c>
      <c r="C63" s="48"/>
      <c r="D63" s="27"/>
      <c r="H63" s="3"/>
      <c r="I63" s="3"/>
      <c r="J63" s="3"/>
    </row>
    <row r="64" spans="1:22" ht="18" customHeight="1" x14ac:dyDescent="0.2">
      <c r="A64" s="51">
        <f>A63+Calculator!$P$36/200</f>
        <v>1.9799999999999989</v>
      </c>
      <c r="B64" s="43">
        <v>94.559834971090382</v>
      </c>
      <c r="C64" s="48"/>
      <c r="D64" s="27"/>
      <c r="H64" s="3"/>
      <c r="I64" s="3"/>
      <c r="J64" s="3"/>
    </row>
    <row r="65" spans="1:10" ht="18" customHeight="1" x14ac:dyDescent="0.2">
      <c r="A65" s="51">
        <f>A64+Calculator!$P$36/200</f>
        <v>2.024999999999999</v>
      </c>
      <c r="B65" s="43">
        <v>94.598356199655285</v>
      </c>
      <c r="C65" s="48"/>
      <c r="D65" s="27"/>
      <c r="H65" s="3"/>
      <c r="I65" s="3"/>
      <c r="J65" s="3"/>
    </row>
    <row r="66" spans="1:10" ht="18" customHeight="1" x14ac:dyDescent="0.2">
      <c r="A66" s="51">
        <f>A65+Calculator!$P$36/200</f>
        <v>2.069999999999999</v>
      </c>
      <c r="B66" s="43">
        <v>94.635737936135158</v>
      </c>
      <c r="C66" s="48"/>
      <c r="D66" s="27"/>
      <c r="H66" s="3"/>
      <c r="I66" s="3"/>
      <c r="J66" s="3"/>
    </row>
    <row r="67" spans="1:10" ht="18" customHeight="1" x14ac:dyDescent="0.2">
      <c r="A67" s="51">
        <f>A66+Calculator!$P$36/200</f>
        <v>2.1149999999999989</v>
      </c>
      <c r="B67" s="43">
        <v>94.672027972801203</v>
      </c>
      <c r="C67" s="48"/>
      <c r="D67" s="27"/>
      <c r="H67" s="3"/>
      <c r="I67" s="3"/>
      <c r="J67" s="3"/>
    </row>
    <row r="68" spans="1:10" ht="18" customHeight="1" x14ac:dyDescent="0.2">
      <c r="A68" s="51">
        <f>A67+Calculator!$P$36/200</f>
        <v>2.1599999999999988</v>
      </c>
      <c r="B68" s="43">
        <v>94.707271786101771</v>
      </c>
      <c r="C68" s="48"/>
      <c r="D68" s="27"/>
      <c r="H68" s="3"/>
      <c r="I68" s="3"/>
      <c r="J68" s="3"/>
    </row>
    <row r="69" spans="1:10" ht="18" customHeight="1" x14ac:dyDescent="0.2">
      <c r="A69" s="51">
        <f>A68+Calculator!$P$36/200</f>
        <v>2.2049999999999987</v>
      </c>
      <c r="B69" s="43">
        <v>94.741512702067524</v>
      </c>
      <c r="C69" s="48"/>
      <c r="D69" s="27"/>
      <c r="H69" s="3"/>
      <c r="I69" s="3"/>
      <c r="J69" s="3"/>
    </row>
    <row r="70" spans="1:10" ht="18" customHeight="1" x14ac:dyDescent="0.2">
      <c r="A70" s="51">
        <f>A69+Calculator!$P$36/200</f>
        <v>2.2499999999999987</v>
      </c>
      <c r="B70" s="43">
        <v>94.774792041731828</v>
      </c>
      <c r="C70" s="48"/>
      <c r="D70" s="27"/>
      <c r="H70" s="3"/>
      <c r="I70" s="3"/>
      <c r="J70" s="3"/>
    </row>
    <row r="71" spans="1:10" ht="18" customHeight="1" x14ac:dyDescent="0.2">
      <c r="A71" s="51">
        <f>A70+Calculator!$P$36/200</f>
        <v>2.2949999999999986</v>
      </c>
      <c r="B71" s="43">
        <v>94.807149249835533</v>
      </c>
      <c r="C71" s="48"/>
      <c r="D71" s="27"/>
    </row>
    <row r="72" spans="1:10" ht="18" customHeight="1" x14ac:dyDescent="0.2">
      <c r="A72" s="51">
        <f>A71+Calculator!$P$36/200</f>
        <v>2.3399999999999985</v>
      </c>
      <c r="B72" s="43">
        <v>94.838622009497186</v>
      </c>
      <c r="C72" s="48"/>
      <c r="D72" s="27"/>
    </row>
    <row r="73" spans="1:10" ht="18" customHeight="1" x14ac:dyDescent="0.2">
      <c r="A73" s="51">
        <f>A72+Calculator!$P$36/200</f>
        <v>2.3849999999999985</v>
      </c>
      <c r="B73" s="43">
        <v>94.869246345050186</v>
      </c>
      <c r="C73" s="48"/>
      <c r="D73" s="27"/>
    </row>
    <row r="74" spans="1:10" ht="18" customHeight="1" x14ac:dyDescent="0.2">
      <c r="A74" s="51">
        <f>A73+Calculator!$P$36/200</f>
        <v>2.4299999999999984</v>
      </c>
      <c r="B74" s="43">
        <v>94.899056714856727</v>
      </c>
      <c r="C74" s="48"/>
      <c r="D74" s="27"/>
    </row>
    <row r="75" spans="1:10" ht="18" customHeight="1" x14ac:dyDescent="0.2">
      <c r="A75" s="51">
        <f>A74+Calculator!$P$36/200</f>
        <v>2.4749999999999983</v>
      </c>
      <c r="B75" s="43">
        <v>94.928086095588839</v>
      </c>
      <c r="C75" s="48"/>
      <c r="D75" s="27"/>
    </row>
    <row r="76" spans="1:10" ht="18" customHeight="1" x14ac:dyDescent="0.2">
      <c r="A76" s="51">
        <f>A75+Calculator!$P$36/200</f>
        <v>2.5199999999999982</v>
      </c>
      <c r="B76" s="43">
        <v>94.956366059205564</v>
      </c>
      <c r="C76" s="48"/>
      <c r="D76" s="27"/>
    </row>
    <row r="77" spans="1:10" ht="18" customHeight="1" x14ac:dyDescent="0.2">
      <c r="A77" s="51">
        <f>A76+Calculator!$P$36/200</f>
        <v>2.5649999999999982</v>
      </c>
      <c r="B77" s="43">
        <v>94.983926843642479</v>
      </c>
      <c r="C77" s="48"/>
      <c r="D77" s="27"/>
    </row>
    <row r="78" spans="1:10" ht="18" customHeight="1" x14ac:dyDescent="0.2">
      <c r="A78" s="51">
        <f>A77+Calculator!$P$36/200</f>
        <v>2.6099999999999981</v>
      </c>
      <c r="B78" s="43">
        <v>95.010797418054935</v>
      </c>
      <c r="C78" s="48"/>
      <c r="D78" s="27"/>
    </row>
    <row r="79" spans="1:10" ht="18" customHeight="1" x14ac:dyDescent="0.2">
      <c r="A79" s="51">
        <f>A78+Calculator!$P$36/200</f>
        <v>2.654999999999998</v>
      </c>
      <c r="B79" s="43">
        <v>95.037005543313938</v>
      </c>
      <c r="C79" s="48"/>
      <c r="D79" s="27"/>
    </row>
    <row r="80" spans="1:10" ht="18" customHeight="1" x14ac:dyDescent="0.2">
      <c r="A80" s="51">
        <f>A79+Calculator!$P$36/200</f>
        <v>2.699999999999998</v>
      </c>
      <c r="B80" s="43">
        <v>95.062577828336984</v>
      </c>
      <c r="C80" s="48"/>
      <c r="D80" s="27"/>
    </row>
    <row r="81" spans="1:4" ht="18" customHeight="1" x14ac:dyDescent="0.2">
      <c r="A81" s="51">
        <f>A80+Calculator!$P$36/200</f>
        <v>2.7449999999999979</v>
      </c>
      <c r="B81" s="43">
        <v>95.08753978274008</v>
      </c>
      <c r="C81" s="48"/>
      <c r="D81" s="27"/>
    </row>
    <row r="82" spans="1:4" ht="18" customHeight="1" x14ac:dyDescent="0.2">
      <c r="A82" s="51">
        <f>A81+Calculator!$P$36/200</f>
        <v>2.7899999999999978</v>
      </c>
      <c r="B82" s="43">
        <v>95.111915866219263</v>
      </c>
      <c r="C82" s="48"/>
      <c r="D82" s="27"/>
    </row>
    <row r="83" spans="1:4" ht="18" customHeight="1" x14ac:dyDescent="0.2">
      <c r="A83" s="51">
        <f>A82+Calculator!$P$36/200</f>
        <v>2.8349999999999977</v>
      </c>
      <c r="B83" s="43">
        <v>95.135729535004913</v>
      </c>
      <c r="C83" s="48"/>
      <c r="D83" s="27"/>
    </row>
    <row r="84" spans="1:4" ht="18" customHeight="1" x14ac:dyDescent="0.2">
      <c r="A84" s="51">
        <f>A83+Calculator!$P$36/200</f>
        <v>2.8799999999999977</v>
      </c>
      <c r="B84" s="43">
        <v>95.159003285679873</v>
      </c>
      <c r="C84" s="48"/>
      <c r="D84" s="27"/>
    </row>
    <row r="85" spans="1:4" ht="18" customHeight="1" x14ac:dyDescent="0.2">
      <c r="A85" s="51">
        <f>A84+Calculator!$P$36/200</f>
        <v>2.9249999999999976</v>
      </c>
      <c r="B85" s="43">
        <v>95.181758696608028</v>
      </c>
      <c r="C85" s="48"/>
      <c r="D85" s="27"/>
    </row>
    <row r="86" spans="1:4" ht="18" customHeight="1" x14ac:dyDescent="0.2">
      <c r="A86" s="51">
        <f>A85+Calculator!$P$36/200</f>
        <v>2.9699999999999975</v>
      </c>
      <c r="B86" s="43">
        <v>95.204016467184985</v>
      </c>
      <c r="C86" s="48"/>
      <c r="D86" s="27"/>
    </row>
    <row r="87" spans="1:4" ht="18" customHeight="1" x14ac:dyDescent="0.2">
      <c r="A87" s="51">
        <f>A86+Calculator!$P$36/200</f>
        <v>3.0149999999999975</v>
      </c>
      <c r="B87" s="43">
        <v>95.225796455091853</v>
      </c>
      <c r="C87" s="48"/>
      <c r="D87" s="27"/>
    </row>
    <row r="88" spans="1:4" ht="18" customHeight="1" x14ac:dyDescent="0.2">
      <c r="A88" s="51">
        <f>A87+Calculator!$P$36/200</f>
        <v>3.0599999999999974</v>
      </c>
      <c r="B88" s="43">
        <v>95.247117711709222</v>
      </c>
      <c r="C88" s="48"/>
      <c r="D88" s="27"/>
    </row>
    <row r="89" spans="1:4" ht="18" customHeight="1" x14ac:dyDescent="0.2">
      <c r="A89" s="51">
        <f>A88+Calculator!$P$36/200</f>
        <v>3.1049999999999973</v>
      </c>
      <c r="B89" s="43">
        <v>95.267998515827742</v>
      </c>
      <c r="C89" s="48"/>
      <c r="D89" s="27"/>
    </row>
    <row r="90" spans="1:4" ht="18" customHeight="1" x14ac:dyDescent="0.2">
      <c r="A90" s="51">
        <f>A89+Calculator!$P$36/200</f>
        <v>3.1499999999999972</v>
      </c>
      <c r="B90" s="43">
        <v>95.288456405774838</v>
      </c>
      <c r="C90" s="48"/>
      <c r="D90" s="27"/>
    </row>
    <row r="91" spans="1:4" ht="18" customHeight="1" x14ac:dyDescent="0.2">
      <c r="A91" s="51">
        <f>A90+Calculator!$P$36/200</f>
        <v>3.1949999999999972</v>
      </c>
      <c r="B91" s="43">
        <v>95.308508210062755</v>
      </c>
      <c r="C91" s="48"/>
      <c r="D91" s="27"/>
    </row>
    <row r="92" spans="1:4" ht="18" customHeight="1" x14ac:dyDescent="0.2">
      <c r="A92" s="51">
        <f>A91+Calculator!$P$36/200</f>
        <v>3.2399999999999971</v>
      </c>
      <c r="B92" s="43">
        <v>95.328170076651361</v>
      </c>
      <c r="C92" s="48"/>
      <c r="D92" s="27"/>
    </row>
    <row r="93" spans="1:4" ht="18" customHeight="1" x14ac:dyDescent="0.2">
      <c r="A93" s="51">
        <f>A92+Calculator!$P$36/200</f>
        <v>3.284999999999997</v>
      </c>
      <c r="B93" s="43">
        <v>95.347457500909329</v>
      </c>
      <c r="C93" s="48"/>
      <c r="D93" s="27"/>
    </row>
    <row r="94" spans="1:4" ht="18" customHeight="1" x14ac:dyDescent="0.2">
      <c r="A94" s="51">
        <f>A93+Calculator!$P$36/200</f>
        <v>3.329999999999997</v>
      </c>
      <c r="B94" s="43">
        <v>95.366385352348331</v>
      </c>
      <c r="C94" s="48"/>
      <c r="D94" s="27"/>
    </row>
    <row r="95" spans="1:4" ht="18" customHeight="1" x14ac:dyDescent="0.2">
      <c r="A95" s="51">
        <f>A94+Calculator!$P$36/200</f>
        <v>3.3749999999999969</v>
      </c>
      <c r="B95" s="43">
        <v>95.384967900198461</v>
      </c>
      <c r="C95" s="48"/>
      <c r="D95" s="27"/>
    </row>
    <row r="96" spans="1:4" ht="18" customHeight="1" x14ac:dyDescent="0.2">
      <c r="A96" s="51">
        <f>A95+Calculator!$P$36/200</f>
        <v>3.4199999999999968</v>
      </c>
      <c r="B96" s="43">
        <v>95.403218837886271</v>
      </c>
      <c r="C96" s="48"/>
      <c r="D96" s="27"/>
    </row>
    <row r="97" spans="1:4" ht="18" customHeight="1" x14ac:dyDescent="0.2">
      <c r="A97" s="51">
        <f>A96+Calculator!$P$36/200</f>
        <v>3.4649999999999967</v>
      </c>
      <c r="B97" s="43">
        <v>95.421151306472041</v>
      </c>
      <c r="C97" s="48"/>
      <c r="D97" s="27"/>
    </row>
    <row r="98" spans="1:4" ht="18" customHeight="1" x14ac:dyDescent="0.2">
      <c r="A98" s="51">
        <f>A97+Calculator!$P$36/200</f>
        <v>3.5099999999999967</v>
      </c>
      <c r="B98" s="43">
        <v>95.438777917098164</v>
      </c>
      <c r="C98" s="48"/>
      <c r="D98" s="27"/>
    </row>
    <row r="99" spans="1:4" ht="18" customHeight="1" x14ac:dyDescent="0.2">
      <c r="A99" s="51">
        <f>A98+Calculator!$P$36/200</f>
        <v>3.5549999999999966</v>
      </c>
      <c r="B99" s="43">
        <v>95.456110772496757</v>
      </c>
      <c r="C99" s="48"/>
      <c r="D99" s="27"/>
    </row>
    <row r="100" spans="1:4" ht="18" customHeight="1" x14ac:dyDescent="0.2">
      <c r="A100" s="51">
        <f>A99+Calculator!$P$36/200</f>
        <v>3.5999999999999965</v>
      </c>
      <c r="B100" s="43">
        <v>95.47316148760089</v>
      </c>
      <c r="C100" s="48"/>
      <c r="D100" s="27"/>
    </row>
    <row r="101" spans="1:4" ht="18" customHeight="1" x14ac:dyDescent="0.2">
      <c r="A101" s="51">
        <f>A100+Calculator!$P$36/200</f>
        <v>3.6449999999999965</v>
      </c>
      <c r="B101" s="43">
        <v>95.489941209301151</v>
      </c>
      <c r="C101" s="48"/>
      <c r="D101" s="27"/>
    </row>
    <row r="102" spans="1:4" ht="18" customHeight="1" x14ac:dyDescent="0.2">
      <c r="A102" s="51">
        <f>A101+Calculator!$P$36/200</f>
        <v>3.6899999999999964</v>
      </c>
      <c r="B102" s="43">
        <v>95.506460635386318</v>
      </c>
      <c r="C102" s="48"/>
      <c r="D102" s="27"/>
    </row>
    <row r="103" spans="1:4" ht="18" customHeight="1" x14ac:dyDescent="0.2">
      <c r="A103" s="51">
        <f>A102+Calculator!$P$36/200</f>
        <v>3.7349999999999963</v>
      </c>
      <c r="B103" s="43">
        <v>95.522730032704828</v>
      </c>
      <c r="C103" s="48"/>
      <c r="D103" s="27"/>
    </row>
    <row r="104" spans="1:4" ht="18" customHeight="1" x14ac:dyDescent="0.2">
      <c r="A104" s="51">
        <f>A103+Calculator!$P$36/200</f>
        <v>3.7799999999999963</v>
      </c>
      <c r="B104" s="43">
        <v>95.538759254581095</v>
      </c>
      <c r="C104" s="48"/>
      <c r="D104" s="27"/>
    </row>
    <row r="105" spans="1:4" ht="18" customHeight="1" x14ac:dyDescent="0.2">
      <c r="A105" s="51">
        <f>A104+Calculator!$P$36/200</f>
        <v>3.8249999999999962</v>
      </c>
      <c r="B105" s="43">
        <v>95.554557757519405</v>
      </c>
      <c r="C105" s="48"/>
      <c r="D105" s="27"/>
    </row>
    <row r="106" spans="1:4" ht="18" customHeight="1" x14ac:dyDescent="0.2">
      <c r="A106" s="51">
        <f>A105+Calculator!$P$36/200</f>
        <v>3.8699999999999961</v>
      </c>
      <c r="B106" s="43">
        <v>95.570134617225989</v>
      </c>
      <c r="C106" s="48"/>
      <c r="D106" s="27"/>
    </row>
    <row r="107" spans="1:4" ht="18" customHeight="1" x14ac:dyDescent="0.2">
      <c r="A107" s="51">
        <f>A106+Calculator!$P$36/200</f>
        <v>3.914999999999996</v>
      </c>
      <c r="B107" s="43">
        <v>95.585498543978332</v>
      </c>
      <c r="C107" s="48"/>
      <c r="D107" s="27"/>
    </row>
    <row r="108" spans="1:4" ht="18" customHeight="1" x14ac:dyDescent="0.2">
      <c r="A108" s="51">
        <f>A107+Calculator!$P$36/200</f>
        <v>3.959999999999996</v>
      </c>
      <c r="B108" s="43">
        <v>95.60065789736926</v>
      </c>
      <c r="C108" s="48"/>
      <c r="D108" s="27"/>
    </row>
    <row r="109" spans="1:4" ht="18" customHeight="1" x14ac:dyDescent="0.2">
      <c r="A109" s="51">
        <f>A108+Calculator!$P$36/200</f>
        <v>4.0049999999999963</v>
      </c>
      <c r="B109" s="43">
        <v>95.615620700452325</v>
      </c>
      <c r="C109" s="48"/>
      <c r="D109" s="27"/>
    </row>
    <row r="110" spans="1:4" ht="18" customHeight="1" x14ac:dyDescent="0.2">
      <c r="A110" s="51">
        <f>A109+Calculator!$P$36/200</f>
        <v>4.0499999999999963</v>
      </c>
      <c r="B110" s="43">
        <v>95.630394653313317</v>
      </c>
      <c r="C110" s="48"/>
      <c r="D110" s="27"/>
    </row>
    <row r="111" spans="1:4" ht="18" customHeight="1" x14ac:dyDescent="0.2">
      <c r="A111" s="51">
        <f>A110+Calculator!$P$36/200</f>
        <v>4.0949999999999962</v>
      </c>
      <c r="B111" s="43">
        <v>95.644987146091637</v>
      </c>
      <c r="C111" s="48"/>
      <c r="D111" s="27"/>
    </row>
    <row r="112" spans="1:4" ht="18" customHeight="1" x14ac:dyDescent="0.2">
      <c r="A112" s="51">
        <f>A111+Calculator!$P$36/200</f>
        <v>4.1399999999999961</v>
      </c>
      <c r="B112" s="43">
        <v>95.659405271474611</v>
      </c>
      <c r="C112" s="48"/>
      <c r="D112" s="27"/>
    </row>
    <row r="113" spans="1:4" ht="18" customHeight="1" x14ac:dyDescent="0.2">
      <c r="A113" s="51">
        <f>A112+Calculator!$P$36/200</f>
        <v>4.1849999999999961</v>
      </c>
      <c r="B113" s="43">
        <v>95.673655836686194</v>
      </c>
      <c r="C113" s="48"/>
      <c r="D113" s="27"/>
    </row>
    <row r="114" spans="1:4" ht="18" customHeight="1" x14ac:dyDescent="0.2">
      <c r="A114" s="51">
        <f>A113+Calculator!$P$36/200</f>
        <v>4.229999999999996</v>
      </c>
      <c r="B114" s="43">
        <v>95.687745374990953</v>
      </c>
      <c r="C114" s="48"/>
      <c r="D114" s="27"/>
    </row>
    <row r="115" spans="1:4" ht="18" customHeight="1" x14ac:dyDescent="0.2">
      <c r="A115" s="51">
        <f>A114+Calculator!$P$36/200</f>
        <v>4.2749999999999959</v>
      </c>
      <c r="B115" s="43">
        <v>95.701680156733119</v>
      </c>
      <c r="C115" s="48"/>
      <c r="D115" s="27"/>
    </row>
    <row r="116" spans="1:4" ht="18" customHeight="1" x14ac:dyDescent="0.2">
      <c r="A116" s="51">
        <f>A115+Calculator!$P$36/200</f>
        <v>4.3199999999999958</v>
      </c>
      <c r="B116" s="43">
        <v>95.715466199929779</v>
      </c>
      <c r="C116" s="48"/>
      <c r="D116" s="27"/>
    </row>
    <row r="117" spans="1:4" ht="18" customHeight="1" x14ac:dyDescent="0.2">
      <c r="A117" s="51">
        <f>A116+Calculator!$P$36/200</f>
        <v>4.3649999999999958</v>
      </c>
      <c r="B117" s="43">
        <v>95.729109280436333</v>
      </c>
      <c r="C117" s="48"/>
      <c r="D117" s="27"/>
    </row>
    <row r="118" spans="1:4" ht="18" customHeight="1" x14ac:dyDescent="0.2">
      <c r="A118" s="51">
        <f>A117+Calculator!$P$36/200</f>
        <v>4.4099999999999957</v>
      </c>
      <c r="B118" s="43">
        <v>95.74261494170166</v>
      </c>
      <c r="C118" s="48"/>
      <c r="D118" s="27"/>
    </row>
    <row r="119" spans="1:4" ht="18" customHeight="1" x14ac:dyDescent="0.2">
      <c r="A119" s="51">
        <f>A118+Calculator!$P$36/200</f>
        <v>4.4549999999999956</v>
      </c>
      <c r="B119" s="43">
        <v>95.755988504129675</v>
      </c>
      <c r="C119" s="48"/>
      <c r="D119" s="27"/>
    </row>
    <row r="120" spans="1:4" ht="18" customHeight="1" x14ac:dyDescent="0.2">
      <c r="A120" s="51">
        <f>A119+Calculator!$P$36/200</f>
        <v>4.4999999999999956</v>
      </c>
      <c r="B120" s="43">
        <v>95.769235074063147</v>
      </c>
      <c r="C120" s="48"/>
      <c r="D120" s="27"/>
    </row>
    <row r="121" spans="1:4" ht="18" customHeight="1" x14ac:dyDescent="0.2">
      <c r="A121" s="51">
        <f>A120+Calculator!$P$36/200</f>
        <v>4.5449999999999955</v>
      </c>
      <c r="B121" s="43">
        <v>95.782359552405353</v>
      </c>
      <c r="C121" s="48"/>
      <c r="D121" s="27"/>
    </row>
    <row r="122" spans="1:4" ht="18" customHeight="1" x14ac:dyDescent="0.2">
      <c r="A122" s="51">
        <f>A121+Calculator!$P$36/200</f>
        <v>4.5899999999999954</v>
      </c>
      <c r="B122" s="43">
        <v>95.795366642893953</v>
      </c>
      <c r="C122" s="48"/>
      <c r="D122" s="27"/>
    </row>
    <row r="123" spans="1:4" ht="18" customHeight="1" x14ac:dyDescent="0.2">
      <c r="A123" s="51">
        <f>A122+Calculator!$P$36/200</f>
        <v>4.6349999999999953</v>
      </c>
      <c r="B123" s="43">
        <v>95.808260860041258</v>
      </c>
      <c r="C123" s="48"/>
      <c r="D123" s="27"/>
    </row>
    <row r="124" spans="1:4" ht="18" customHeight="1" x14ac:dyDescent="0.2">
      <c r="A124" s="51">
        <f>A123+Calculator!$P$36/200</f>
        <v>4.6799999999999953</v>
      </c>
      <c r="B124" s="43">
        <v>95.821046536754579</v>
      </c>
      <c r="C124" s="48"/>
      <c r="D124" s="27"/>
    </row>
    <row r="125" spans="1:4" ht="18" customHeight="1" x14ac:dyDescent="0.2">
      <c r="A125" s="51">
        <f>A124+Calculator!$P$36/200</f>
        <v>4.7249999999999952</v>
      </c>
      <c r="B125" s="43">
        <v>95.833727831649242</v>
      </c>
      <c r="C125" s="48"/>
      <c r="D125" s="27"/>
    </row>
    <row r="126" spans="1:4" ht="18" customHeight="1" x14ac:dyDescent="0.2">
      <c r="A126" s="51">
        <f>A125+Calculator!$P$36/200</f>
        <v>4.7699999999999951</v>
      </c>
      <c r="B126" s="43">
        <v>95.84630873606703</v>
      </c>
      <c r="C126" s="48"/>
      <c r="D126" s="27"/>
    </row>
    <row r="127" spans="1:4" ht="18" customHeight="1" x14ac:dyDescent="0.2">
      <c r="A127" s="51">
        <f>A126+Calculator!$P$36/200</f>
        <v>4.8149999999999951</v>
      </c>
      <c r="B127" s="43">
        <v>95.858793080811665</v>
      </c>
      <c r="C127" s="48"/>
      <c r="D127" s="27"/>
    </row>
    <row r="128" spans="1:4" ht="18" customHeight="1" x14ac:dyDescent="0.2">
      <c r="A128" s="51">
        <f>A127+Calculator!$P$36/200</f>
        <v>4.859999999999995</v>
      </c>
      <c r="B128" s="43">
        <v>95.87118454261298</v>
      </c>
      <c r="C128" s="48"/>
      <c r="D128" s="27"/>
    </row>
    <row r="129" spans="1:4" ht="18" customHeight="1" x14ac:dyDescent="0.2">
      <c r="A129" s="51">
        <f>A128+Calculator!$P$36/200</f>
        <v>4.9049999999999949</v>
      </c>
      <c r="B129" s="43">
        <v>95.883486650330639</v>
      </c>
      <c r="C129" s="48"/>
      <c r="D129" s="27"/>
    </row>
    <row r="130" spans="1:4" ht="18" customHeight="1" x14ac:dyDescent="0.2">
      <c r="A130" s="51">
        <f>A129+Calculator!$P$36/200</f>
        <v>4.9499999999999948</v>
      </c>
      <c r="B130" s="43">
        <v>95.895702790907819</v>
      </c>
      <c r="C130" s="48"/>
      <c r="D130" s="27"/>
    </row>
    <row r="131" spans="1:4" ht="18" customHeight="1" x14ac:dyDescent="0.2">
      <c r="A131" s="51">
        <f>A130+Calculator!$P$36/200</f>
        <v>4.9949999999999948</v>
      </c>
      <c r="B131" s="43">
        <v>95.907836215085126</v>
      </c>
      <c r="C131" s="48"/>
      <c r="D131" s="27"/>
    </row>
    <row r="132" spans="1:4" ht="18" customHeight="1" x14ac:dyDescent="0.2">
      <c r="A132" s="51">
        <f>A131+Calculator!$P$36/200</f>
        <v>5.0399999999999947</v>
      </c>
      <c r="B132" s="43">
        <v>95.919890042884319</v>
      </c>
      <c r="C132" s="48"/>
      <c r="D132" s="27"/>
    </row>
    <row r="133" spans="1:4" ht="18" customHeight="1" x14ac:dyDescent="0.2">
      <c r="A133" s="51">
        <f>A132+Calculator!$P$36/200</f>
        <v>5.0849999999999946</v>
      </c>
      <c r="B133" s="43">
        <v>95.931867268871116</v>
      </c>
      <c r="C133" s="48"/>
      <c r="D133" s="27"/>
    </row>
    <row r="134" spans="1:4" ht="18" customHeight="1" x14ac:dyDescent="0.2">
      <c r="A134" s="51">
        <f>A133+Calculator!$P$36/200</f>
        <v>5.1299999999999946</v>
      </c>
      <c r="B134" s="43">
        <v>95.943770767205962</v>
      </c>
      <c r="C134" s="48"/>
      <c r="D134" s="27"/>
    </row>
    <row r="135" spans="1:4" ht="18" customHeight="1" x14ac:dyDescent="0.2">
      <c r="A135" s="51">
        <f>A134+Calculator!$P$36/200</f>
        <v>5.1749999999999945</v>
      </c>
      <c r="B135" s="43">
        <v>95.955603296491461</v>
      </c>
      <c r="C135" s="48"/>
      <c r="D135" s="27"/>
    </row>
    <row r="136" spans="1:4" ht="18" customHeight="1" x14ac:dyDescent="0.2">
      <c r="A136" s="51">
        <f>A135+Calculator!$P$36/200</f>
        <v>5.2199999999999944</v>
      </c>
      <c r="B136" s="43">
        <v>95.967367504424502</v>
      </c>
      <c r="C136" s="48"/>
      <c r="D136" s="27"/>
    </row>
    <row r="137" spans="1:4" ht="18" customHeight="1" x14ac:dyDescent="0.2">
      <c r="A137" s="51">
        <f>A136+Calculator!$P$36/200</f>
        <v>5.2649999999999944</v>
      </c>
      <c r="B137" s="43">
        <v>95.979065932260937</v>
      </c>
      <c r="C137" s="48"/>
      <c r="D137" s="27"/>
    </row>
    <row r="138" spans="1:4" ht="18" customHeight="1" x14ac:dyDescent="0.2">
      <c r="A138" s="51">
        <f>A137+Calculator!$P$36/200</f>
        <v>5.3099999999999943</v>
      </c>
      <c r="B138" s="43">
        <v>95.990701019100612</v>
      </c>
      <c r="C138" s="48"/>
      <c r="D138" s="27"/>
    </row>
    <row r="139" spans="1:4" ht="18" customHeight="1" x14ac:dyDescent="0.2">
      <c r="A139" s="51">
        <f>A138+Calculator!$P$36/200</f>
        <v>5.3549999999999942</v>
      </c>
      <c r="B139" s="43">
        <v>96.002275105999672</v>
      </c>
      <c r="C139" s="48"/>
      <c r="D139" s="27"/>
    </row>
    <row r="140" spans="1:4" ht="18" customHeight="1" x14ac:dyDescent="0.2">
      <c r="A140" s="51">
        <f>A139+Calculator!$P$36/200</f>
        <v>5.3999999999999941</v>
      </c>
      <c r="B140" s="43">
        <v>96.013790439917301</v>
      </c>
      <c r="C140" s="48"/>
      <c r="D140" s="27"/>
    </row>
    <row r="141" spans="1:4" ht="18" customHeight="1" x14ac:dyDescent="0.2">
      <c r="A141" s="51">
        <f>A140+Calculator!$P$36/200</f>
        <v>5.4449999999999941</v>
      </c>
      <c r="B141" s="43">
        <v>96.025249177503525</v>
      </c>
      <c r="C141" s="48"/>
      <c r="D141" s="27"/>
    </row>
    <row r="142" spans="1:4" ht="18" customHeight="1" x14ac:dyDescent="0.2">
      <c r="A142" s="51">
        <f>A141+Calculator!$P$36/200</f>
        <v>5.489999999999994</v>
      </c>
      <c r="B142" s="43">
        <v>96.036653388734493</v>
      </c>
      <c r="C142" s="48"/>
      <c r="D142" s="27"/>
    </row>
    <row r="143" spans="1:4" ht="18" customHeight="1" x14ac:dyDescent="0.2">
      <c r="A143" s="51">
        <f>A142+Calculator!$P$36/200</f>
        <v>5.5349999999999939</v>
      </c>
      <c r="B143" s="43">
        <v>96.048005060401294</v>
      </c>
      <c r="C143" s="48"/>
      <c r="D143" s="27"/>
    </row>
    <row r="144" spans="1:4" ht="18" customHeight="1" x14ac:dyDescent="0.2">
      <c r="A144" s="51">
        <f>A143+Calculator!$P$36/200</f>
        <v>5.5799999999999939</v>
      </c>
      <c r="B144" s="43">
        <v>96.059306099458354</v>
      </c>
      <c r="C144" s="48"/>
      <c r="D144" s="27"/>
    </row>
    <row r="145" spans="1:4" ht="18" customHeight="1" x14ac:dyDescent="0.2">
      <c r="A145" s="51">
        <f>A144+Calculator!$P$36/200</f>
        <v>5.6249999999999938</v>
      </c>
      <c r="B145" s="43">
        <v>96.070558336236928</v>
      </c>
      <c r="C145" s="48"/>
      <c r="D145" s="27"/>
    </row>
    <row r="146" spans="1:4" ht="18" customHeight="1" x14ac:dyDescent="0.2">
      <c r="A146" s="51">
        <f>A145+Calculator!$P$36/200</f>
        <v>5.6699999999999937</v>
      </c>
      <c r="B146" s="43">
        <v>96.081763527529262</v>
      </c>
      <c r="C146" s="48"/>
      <c r="D146" s="27"/>
    </row>
    <row r="147" spans="1:4" ht="18" customHeight="1" x14ac:dyDescent="0.2">
      <c r="A147" s="51">
        <f>A146+Calculator!$P$36/200</f>
        <v>5.7149999999999936</v>
      </c>
      <c r="B147" s="43">
        <v>96.09292335954855</v>
      </c>
      <c r="C147" s="48"/>
      <c r="D147" s="27"/>
    </row>
    <row r="148" spans="1:4" ht="18" customHeight="1" x14ac:dyDescent="0.2">
      <c r="A148" s="51">
        <f>A147+Calculator!$P$36/200</f>
        <v>5.7599999999999936</v>
      </c>
      <c r="B148" s="43">
        <v>96.104039450769619</v>
      </c>
      <c r="C148" s="48"/>
      <c r="D148" s="27"/>
    </row>
    <row r="149" spans="1:4" ht="18" customHeight="1" x14ac:dyDescent="0.2">
      <c r="A149" s="51">
        <f>A148+Calculator!$P$36/200</f>
        <v>5.8049999999999935</v>
      </c>
      <c r="B149" s="43">
        <v>96.115113354655335</v>
      </c>
      <c r="C149" s="48"/>
      <c r="D149" s="27"/>
    </row>
    <row r="150" spans="1:4" ht="18" customHeight="1" x14ac:dyDescent="0.2">
      <c r="A150" s="51">
        <f>A149+Calculator!$P$36/200</f>
        <v>5.8499999999999934</v>
      </c>
      <c r="B150" s="43">
        <v>96.126146562273163</v>
      </c>
      <c r="C150" s="48"/>
      <c r="D150" s="27"/>
    </row>
    <row r="151" spans="1:4" ht="18" customHeight="1" x14ac:dyDescent="0.2">
      <c r="A151" s="51">
        <f>A150+Calculator!$P$36/200</f>
        <v>5.8949999999999934</v>
      </c>
      <c r="B151" s="43">
        <v>96.137140504806482</v>
      </c>
      <c r="C151" s="48"/>
      <c r="D151" s="27"/>
    </row>
    <row r="152" spans="1:4" ht="18" customHeight="1" x14ac:dyDescent="0.2">
      <c r="A152" s="51">
        <f>A151+Calculator!$P$36/200</f>
        <v>5.9399999999999933</v>
      </c>
      <c r="B152" s="43">
        <v>96.148096555964585</v>
      </c>
      <c r="C152" s="48"/>
      <c r="D152" s="27"/>
    </row>
    <row r="153" spans="1:4" ht="18" customHeight="1" x14ac:dyDescent="0.2">
      <c r="A153" s="51">
        <f>A152+Calculator!$P$36/200</f>
        <v>5.9849999999999932</v>
      </c>
      <c r="B153" s="43">
        <v>96.159016034295846</v>
      </c>
      <c r="C153" s="48"/>
      <c r="D153" s="27"/>
    </row>
    <row r="154" spans="1:4" ht="18" customHeight="1" x14ac:dyDescent="0.2">
      <c r="A154" s="51">
        <f>A153+Calculator!$P$36/200</f>
        <v>6.0299999999999931</v>
      </c>
      <c r="B154" s="43">
        <v>96.169900205407643</v>
      </c>
      <c r="C154" s="48"/>
      <c r="D154" s="27"/>
    </row>
    <row r="155" spans="1:4" ht="18" customHeight="1" x14ac:dyDescent="0.2">
      <c r="A155" s="51">
        <f>A154+Calculator!$P$36/200</f>
        <v>6.0749999999999931</v>
      </c>
      <c r="B155" s="43">
        <v>96.180750284096945</v>
      </c>
      <c r="C155" s="48"/>
      <c r="D155" s="27"/>
    </row>
    <row r="156" spans="1:4" ht="18" customHeight="1" x14ac:dyDescent="0.2">
      <c r="A156" s="51">
        <f>A155+Calculator!$P$36/200</f>
        <v>6.119999999999993</v>
      </c>
      <c r="B156" s="43">
        <v>96.191567436395076</v>
      </c>
      <c r="C156" s="48"/>
      <c r="D156" s="27"/>
    </row>
    <row r="157" spans="1:4" ht="18" customHeight="1" x14ac:dyDescent="0.2">
      <c r="A157" s="51">
        <f>A156+Calculator!$P$36/200</f>
        <v>6.1649999999999929</v>
      </c>
      <c r="B157" s="43">
        <v>96.202352781530223</v>
      </c>
      <c r="C157" s="48"/>
      <c r="D157" s="27"/>
    </row>
    <row r="158" spans="1:4" ht="18" customHeight="1" x14ac:dyDescent="0.2">
      <c r="A158" s="51">
        <f>A157+Calculator!$P$36/200</f>
        <v>6.2099999999999929</v>
      </c>
      <c r="B158" s="43">
        <v>96.213107393810887</v>
      </c>
      <c r="C158" s="48"/>
      <c r="D158" s="27"/>
    </row>
    <row r="159" spans="1:4" ht="18" customHeight="1" x14ac:dyDescent="0.2">
      <c r="A159" s="51">
        <f>A158+Calculator!$P$36/200</f>
        <v>6.2549999999999928</v>
      </c>
      <c r="B159" s="43">
        <v>96.223832304433515</v>
      </c>
      <c r="C159" s="48"/>
      <c r="D159" s="27"/>
    </row>
    <row r="160" spans="1:4" ht="18" customHeight="1" x14ac:dyDescent="0.2">
      <c r="A160" s="51">
        <f>A159+Calculator!$P$36/200</f>
        <v>6.2999999999999927</v>
      </c>
      <c r="B160" s="43">
        <v>96.234528503217362</v>
      </c>
      <c r="C160" s="48"/>
      <c r="D160" s="27"/>
    </row>
    <row r="161" spans="1:4" ht="18" customHeight="1" x14ac:dyDescent="0.2">
      <c r="A161" s="51">
        <f>A160+Calculator!$P$36/200</f>
        <v>6.3449999999999926</v>
      </c>
      <c r="B161" s="43">
        <v>96.245196940269523</v>
      </c>
      <c r="C161" s="48"/>
      <c r="D161" s="27"/>
    </row>
    <row r="162" spans="1:4" ht="18" customHeight="1" x14ac:dyDescent="0.2">
      <c r="A162" s="51">
        <f>A161+Calculator!$P$36/200</f>
        <v>6.3899999999999926</v>
      </c>
      <c r="B162" s="43">
        <v>96.255838527582924</v>
      </c>
      <c r="C162" s="48"/>
      <c r="D162" s="27"/>
    </row>
    <row r="163" spans="1:4" ht="18" customHeight="1" x14ac:dyDescent="0.2">
      <c r="A163" s="51">
        <f>A162+Calculator!$P$36/200</f>
        <v>6.4349999999999925</v>
      </c>
      <c r="B163" s="43">
        <v>96.266454140569991</v>
      </c>
      <c r="C163" s="48"/>
      <c r="D163" s="27"/>
    </row>
    <row r="164" spans="1:4" ht="18" customHeight="1" x14ac:dyDescent="0.2">
      <c r="A164" s="51">
        <f>A163+Calculator!$P$36/200</f>
        <v>6.4799999999999924</v>
      </c>
      <c r="B164" s="43">
        <v>96.277044619534578</v>
      </c>
      <c r="C164" s="48"/>
      <c r="D164" s="27"/>
    </row>
    <row r="165" spans="1:4" ht="18" customHeight="1" x14ac:dyDescent="0.2">
      <c r="A165" s="51">
        <f>A164+Calculator!$P$36/200</f>
        <v>6.5249999999999924</v>
      </c>
      <c r="B165" s="43">
        <v>96.287610771084616</v>
      </c>
      <c r="C165" s="48"/>
      <c r="D165" s="27"/>
    </row>
    <row r="166" spans="1:4" ht="18" customHeight="1" x14ac:dyDescent="0.2">
      <c r="A166" s="51">
        <f>A165+Calculator!$P$36/200</f>
        <v>6.5699999999999923</v>
      </c>
      <c r="B166" s="43">
        <v>96.298153369487963</v>
      </c>
      <c r="C166" s="48"/>
      <c r="D166" s="27"/>
    </row>
    <row r="167" spans="1:4" ht="18" customHeight="1" x14ac:dyDescent="0.2">
      <c r="A167" s="51">
        <f>A166+Calculator!$P$36/200</f>
        <v>6.6149999999999922</v>
      </c>
      <c r="B167" s="43">
        <v>96.308673157973615</v>
      </c>
      <c r="C167" s="48"/>
      <c r="D167" s="27"/>
    </row>
    <row r="168" spans="1:4" ht="18" customHeight="1" x14ac:dyDescent="0.2">
      <c r="A168" s="51">
        <f>A167+Calculator!$P$36/200</f>
        <v>6.6599999999999921</v>
      </c>
      <c r="B168" s="43">
        <v>96.31917084998058</v>
      </c>
      <c r="C168" s="48"/>
      <c r="D168" s="27"/>
    </row>
    <row r="169" spans="1:4" ht="18" customHeight="1" x14ac:dyDescent="0.2">
      <c r="A169" s="51">
        <f>A168+Calculator!$P$36/200</f>
        <v>6.7049999999999921</v>
      </c>
      <c r="B169" s="43">
        <v>96.329647130356406</v>
      </c>
      <c r="C169" s="48"/>
      <c r="D169" s="27"/>
    </row>
    <row r="170" spans="1:4" ht="18" customHeight="1" x14ac:dyDescent="0.2">
      <c r="A170" s="51">
        <f>A169+Calculator!$P$36/200</f>
        <v>6.749999999999992</v>
      </c>
      <c r="B170" s="43">
        <v>96.340102656507611</v>
      </c>
      <c r="C170" s="48"/>
      <c r="D170" s="27"/>
    </row>
    <row r="171" spans="1:4" ht="18" customHeight="1" x14ac:dyDescent="0.2">
      <c r="A171" s="51">
        <f>A170+Calculator!$P$36/200</f>
        <v>6.7949999999999919</v>
      </c>
      <c r="B171" s="43">
        <v>96.350538059503634</v>
      </c>
      <c r="C171" s="48"/>
      <c r="D171" s="27"/>
    </row>
    <row r="172" spans="1:4" ht="18" customHeight="1" x14ac:dyDescent="0.2">
      <c r="A172" s="51">
        <f>A171+Calculator!$P$36/200</f>
        <v>6.8399999999999919</v>
      </c>
      <c r="B172" s="43">
        <v>96.360953945136501</v>
      </c>
      <c r="C172" s="48"/>
      <c r="D172" s="27"/>
    </row>
    <row r="173" spans="1:4" ht="18" customHeight="1" x14ac:dyDescent="0.2">
      <c r="A173" s="51">
        <f>A172+Calculator!$P$36/200</f>
        <v>6.8849999999999918</v>
      </c>
      <c r="B173" s="43">
        <v>96.37135089493772</v>
      </c>
      <c r="C173" s="48"/>
      <c r="D173" s="27"/>
    </row>
    <row r="174" spans="1:4" ht="18" customHeight="1" x14ac:dyDescent="0.2">
      <c r="A174" s="51">
        <f>A173+Calculator!$P$36/200</f>
        <v>6.9299999999999917</v>
      </c>
      <c r="B174" s="43">
        <v>96.381729467154372</v>
      </c>
      <c r="C174" s="48"/>
      <c r="D174" s="27"/>
    </row>
    <row r="175" spans="1:4" ht="18" customHeight="1" x14ac:dyDescent="0.2">
      <c r="A175" s="51">
        <f>A174+Calculator!$P$36/200</f>
        <v>6.9749999999999917</v>
      </c>
      <c r="B175" s="43">
        <v>96.392090197685761</v>
      </c>
      <c r="C175" s="48"/>
      <c r="D175" s="27"/>
    </row>
    <row r="176" spans="1:4" ht="18" customHeight="1" x14ac:dyDescent="0.2">
      <c r="A176" s="51">
        <f>A175+Calculator!$P$36/200</f>
        <v>7.0199999999999916</v>
      </c>
      <c r="B176" s="43">
        <v>96.402433600982548</v>
      </c>
      <c r="C176" s="48"/>
      <c r="D176" s="27"/>
    </row>
    <row r="177" spans="1:4" ht="18" customHeight="1" x14ac:dyDescent="0.2">
      <c r="A177" s="51">
        <f>A176+Calculator!$P$36/200</f>
        <v>7.0649999999999915</v>
      </c>
      <c r="B177" s="43">
        <v>96.412760170909507</v>
      </c>
      <c r="C177" s="48"/>
      <c r="D177" s="27"/>
    </row>
    <row r="178" spans="1:4" ht="18" customHeight="1" x14ac:dyDescent="0.2">
      <c r="A178" s="51">
        <f>A177+Calculator!$P$36/200</f>
        <v>7.1099999999999914</v>
      </c>
      <c r="B178" s="43">
        <v>96.423070381573709</v>
      </c>
      <c r="C178" s="48"/>
      <c r="D178" s="27"/>
    </row>
    <row r="179" spans="1:4" ht="18" customHeight="1" x14ac:dyDescent="0.2">
      <c r="A179" s="51">
        <f>A178+Calculator!$P$36/200</f>
        <v>7.1549999999999914</v>
      </c>
      <c r="B179" s="43">
        <v>96.43336468811934</v>
      </c>
      <c r="C179" s="48"/>
      <c r="D179" s="27"/>
    </row>
    <row r="180" spans="1:4" ht="18" customHeight="1" x14ac:dyDescent="0.2">
      <c r="A180" s="51">
        <f>A179+Calculator!$P$36/200</f>
        <v>7.1999999999999913</v>
      </c>
      <c r="B180" s="43">
        <v>96.443643527490437</v>
      </c>
      <c r="C180" s="48"/>
      <c r="D180" s="27"/>
    </row>
    <row r="181" spans="1:4" ht="18" customHeight="1" x14ac:dyDescent="0.2">
      <c r="A181" s="51">
        <f>A180+Calculator!$P$36/200</f>
        <v>7.2449999999999912</v>
      </c>
      <c r="B181" s="43">
        <v>96.453907319163051</v>
      </c>
      <c r="C181" s="48"/>
      <c r="D181" s="27"/>
    </row>
    <row r="182" spans="1:4" ht="18" customHeight="1" x14ac:dyDescent="0.2">
      <c r="A182" s="51">
        <f>A181+Calculator!$P$36/200</f>
        <v>7.2899999999999912</v>
      </c>
      <c r="B182" s="43">
        <v>96.464156465847879</v>
      </c>
      <c r="C182" s="48"/>
      <c r="D182" s="27"/>
    </row>
    <row r="183" spans="1:4" ht="18" customHeight="1" x14ac:dyDescent="0.2">
      <c r="A183" s="51">
        <f>A182+Calculator!$P$36/200</f>
        <v>7.3349999999999911</v>
      </c>
      <c r="B183" s="43">
        <v>96.47439135416468</v>
      </c>
      <c r="C183" s="48"/>
      <c r="D183" s="27"/>
    </row>
    <row r="184" spans="1:4" ht="18" customHeight="1" x14ac:dyDescent="0.2">
      <c r="A184" s="51">
        <f>A183+Calculator!$P$36/200</f>
        <v>7.379999999999991</v>
      </c>
      <c r="B184" s="43">
        <v>96.484612355289443</v>
      </c>
      <c r="C184" s="48"/>
      <c r="D184" s="27"/>
    </row>
    <row r="185" spans="1:4" ht="18" customHeight="1" x14ac:dyDescent="0.2">
      <c r="A185" s="51">
        <f>A184+Calculator!$P$36/200</f>
        <v>7.4249999999999909</v>
      </c>
      <c r="B185" s="43">
        <v>96.494819825575604</v>
      </c>
      <c r="C185" s="48"/>
      <c r="D185" s="27"/>
    </row>
    <row r="186" spans="1:4" ht="18" customHeight="1" x14ac:dyDescent="0.2">
      <c r="A186" s="51">
        <f>A185+Calculator!$P$36/200</f>
        <v>7.4699999999999909</v>
      </c>
      <c r="B186" s="43">
        <v>96.505014107150231</v>
      </c>
      <c r="C186" s="48"/>
      <c r="D186" s="27"/>
    </row>
    <row r="187" spans="1:4" ht="18" customHeight="1" x14ac:dyDescent="0.2">
      <c r="A187" s="51">
        <f>A186+Calculator!$P$36/200</f>
        <v>7.5149999999999908</v>
      </c>
      <c r="B187" s="43">
        <v>96.515195528486259</v>
      </c>
      <c r="C187" s="48"/>
      <c r="D187" s="27"/>
    </row>
    <row r="188" spans="1:4" ht="18" customHeight="1" x14ac:dyDescent="0.2">
      <c r="A188" s="51">
        <f>A187+Calculator!$P$36/200</f>
        <v>7.5599999999999907</v>
      </c>
      <c r="B188" s="43">
        <v>96.525364404951588</v>
      </c>
      <c r="C188" s="48"/>
      <c r="D188" s="27"/>
    </row>
    <row r="189" spans="1:4" ht="18" customHeight="1" x14ac:dyDescent="0.2">
      <c r="A189" s="51">
        <f>A188+Calculator!$P$36/200</f>
        <v>7.6049999999999907</v>
      </c>
      <c r="B189" s="43">
        <v>96.535521039336246</v>
      </c>
      <c r="C189" s="48"/>
      <c r="D189" s="27"/>
    </row>
    <row r="190" spans="1:4" ht="18" customHeight="1" x14ac:dyDescent="0.2">
      <c r="A190" s="51">
        <f>A189+Calculator!$P$36/200</f>
        <v>7.6499999999999906</v>
      </c>
      <c r="B190" s="43">
        <v>96.545665722358208</v>
      </c>
      <c r="C190" s="48"/>
      <c r="D190" s="27"/>
    </row>
    <row r="191" spans="1:4" ht="18" customHeight="1" x14ac:dyDescent="0.2">
      <c r="A191" s="51">
        <f>A190+Calculator!$P$36/200</f>
        <v>7.6949999999999905</v>
      </c>
      <c r="B191" s="43">
        <v>96.55579873314889</v>
      </c>
      <c r="C191" s="48"/>
      <c r="D191" s="27"/>
    </row>
    <row r="192" spans="1:4" ht="18" customHeight="1" x14ac:dyDescent="0.2">
      <c r="A192" s="51">
        <f>A191+Calculator!$P$36/200</f>
        <v>7.7399999999999904</v>
      </c>
      <c r="B192" s="43">
        <v>96.565920339719185</v>
      </c>
      <c r="C192" s="48"/>
      <c r="D192" s="27"/>
    </row>
    <row r="193" spans="1:4" ht="18" customHeight="1" x14ac:dyDescent="0.2">
      <c r="A193" s="51">
        <f>A192+Calculator!$P$36/200</f>
        <v>7.7849999999999904</v>
      </c>
      <c r="B193" s="43">
        <v>96.576030799406652</v>
      </c>
      <c r="C193" s="48"/>
      <c r="D193" s="27"/>
    </row>
    <row r="194" spans="1:4" ht="18" customHeight="1" x14ac:dyDescent="0.2">
      <c r="A194" s="51">
        <f>A193+Calculator!$P$36/200</f>
        <v>7.8299999999999903</v>
      </c>
      <c r="B194" s="43">
        <v>96.586130359304718</v>
      </c>
      <c r="C194" s="48"/>
      <c r="D194" s="27"/>
    </row>
    <row r="195" spans="1:4" ht="18" customHeight="1" x14ac:dyDescent="0.2">
      <c r="A195" s="51">
        <f>A194+Calculator!$P$36/200</f>
        <v>7.8749999999999902</v>
      </c>
      <c r="B195" s="43">
        <v>96.596219256674715</v>
      </c>
      <c r="C195" s="48"/>
      <c r="D195" s="27"/>
    </row>
    <row r="196" spans="1:4" ht="18" customHeight="1" x14ac:dyDescent="0.2">
      <c r="A196" s="51">
        <f>A195+Calculator!$P$36/200</f>
        <v>7.9199999999999902</v>
      </c>
      <c r="B196" s="43">
        <v>96.606297719341228</v>
      </c>
      <c r="C196" s="48"/>
      <c r="D196" s="27"/>
    </row>
    <row r="197" spans="1:4" ht="18" customHeight="1" x14ac:dyDescent="0.2">
      <c r="A197" s="51">
        <f>A196+Calculator!$P$36/200</f>
        <v>7.9649999999999901</v>
      </c>
      <c r="B197" s="43">
        <v>96.616365966071527</v>
      </c>
      <c r="C197" s="48"/>
      <c r="D197" s="27"/>
    </row>
    <row r="198" spans="1:4" ht="18" customHeight="1" x14ac:dyDescent="0.2">
      <c r="A198" s="51">
        <f>A197+Calculator!$P$36/200</f>
        <v>8.0099999999999909</v>
      </c>
      <c r="B198" s="43">
        <v>96.626424206939873</v>
      </c>
      <c r="C198" s="48"/>
      <c r="D198" s="27"/>
    </row>
    <row r="199" spans="1:4" ht="18" customHeight="1" x14ac:dyDescent="0.2">
      <c r="A199" s="51">
        <f>A198+Calculator!$P$36/200</f>
        <v>8.0549999999999908</v>
      </c>
      <c r="B199" s="43">
        <v>96.63647264367701</v>
      </c>
      <c r="C199" s="48"/>
      <c r="D199" s="27"/>
    </row>
    <row r="200" spans="1:4" ht="18" customHeight="1" x14ac:dyDescent="0.2">
      <c r="A200" s="51">
        <f>A199+Calculator!$P$36/200</f>
        <v>8.0999999999999908</v>
      </c>
      <c r="B200" s="43">
        <v>96.646511470005677</v>
      </c>
      <c r="C200" s="48"/>
      <c r="D200" s="27"/>
    </row>
    <row r="201" spans="1:4" ht="18" customHeight="1" x14ac:dyDescent="0.2">
      <c r="A201" s="51">
        <f>A200+Calculator!$P$36/200</f>
        <v>8.1449999999999907</v>
      </c>
      <c r="B201" s="43">
        <v>96.656540871962605</v>
      </c>
      <c r="C201" s="48"/>
      <c r="D201" s="27"/>
    </row>
    <row r="202" spans="1:4" ht="18" customHeight="1" x14ac:dyDescent="0.2">
      <c r="A202" s="51">
        <f>A201+Calculator!$P$36/200</f>
        <v>8.1899999999999906</v>
      </c>
      <c r="B202" s="43">
        <v>96.666561028207582</v>
      </c>
      <c r="C202" s="48"/>
      <c r="D202" s="27"/>
    </row>
    <row r="203" spans="1:4" ht="18" customHeight="1" x14ac:dyDescent="0.2">
      <c r="A203" s="51">
        <f>A202+Calculator!$P$36/200</f>
        <v>8.2349999999999905</v>
      </c>
      <c r="B203" s="43">
        <v>96.676572110319995</v>
      </c>
      <c r="C203" s="48"/>
      <c r="D203" s="27"/>
    </row>
    <row r="204" spans="1:4" ht="18" customHeight="1" x14ac:dyDescent="0.2">
      <c r="A204" s="51">
        <f>A203+Calculator!$P$36/200</f>
        <v>8.2799999999999905</v>
      </c>
      <c r="B204" s="43">
        <v>96.686574283083587</v>
      </c>
      <c r="C204" s="48"/>
      <c r="D204" s="27"/>
    </row>
    <row r="205" spans="1:4" ht="18" customHeight="1" x14ac:dyDescent="0.2">
      <c r="A205" s="51">
        <f>A204+Calculator!$P$36/200</f>
        <v>8.3249999999999904</v>
      </c>
      <c r="B205" s="43">
        <v>96.696567704759659</v>
      </c>
      <c r="C205" s="48"/>
      <c r="D205" s="27"/>
    </row>
    <row r="206" spans="1:4" ht="18" customHeight="1" x14ac:dyDescent="0.2">
      <c r="A206" s="51">
        <f>A205+Calculator!$P$36/200</f>
        <v>8.3699999999999903</v>
      </c>
      <c r="B206" s="43">
        <v>96.706552527349274</v>
      </c>
      <c r="C206" s="48"/>
      <c r="D206" s="27"/>
    </row>
    <row r="207" spans="1:4" ht="18" customHeight="1" x14ac:dyDescent="0.2">
      <c r="A207" s="51">
        <f>A206+Calculator!$P$36/200</f>
        <v>8.4149999999999903</v>
      </c>
      <c r="B207" s="43">
        <v>96.716528896844963</v>
      </c>
      <c r="C207" s="48"/>
      <c r="D207" s="27"/>
    </row>
    <row r="208" spans="1:4" ht="18" customHeight="1" x14ac:dyDescent="0.2">
      <c r="A208" s="51">
        <f>A207+Calculator!$P$36/200</f>
        <v>8.4599999999999902</v>
      </c>
      <c r="B208" s="43">
        <v>96.726496953472292</v>
      </c>
      <c r="C208" s="48"/>
      <c r="D208" s="27"/>
    </row>
    <row r="209" spans="1:4" ht="18" customHeight="1" x14ac:dyDescent="0.2">
      <c r="A209" s="51">
        <f>A208+Calculator!$P$36/200</f>
        <v>8.5049999999999901</v>
      </c>
      <c r="B209" s="43">
        <v>96.7364568319217</v>
      </c>
      <c r="C209" s="48"/>
      <c r="D209" s="27"/>
    </row>
    <row r="210" spans="1:4" ht="18" customHeight="1" x14ac:dyDescent="0.2">
      <c r="A210" s="51">
        <f>A209+Calculator!$P$36/200</f>
        <v>8.5499999999999901</v>
      </c>
      <c r="B210" s="43">
        <v>96.74640866157101</v>
      </c>
      <c r="C210" s="48"/>
      <c r="D210" s="27"/>
    </row>
    <row r="211" spans="1:4" ht="18" customHeight="1" x14ac:dyDescent="0.2">
      <c r="A211" s="51">
        <f>A210+Calculator!$P$36/200</f>
        <v>8.59499999999999</v>
      </c>
      <c r="B211" s="43">
        <v>96.756352566698993</v>
      </c>
      <c r="C211" s="48"/>
      <c r="D211" s="27"/>
    </row>
    <row r="212" spans="1:4" ht="18" customHeight="1" x14ac:dyDescent="0.2">
      <c r="A212" s="51">
        <f>A211+Calculator!$P$36/200</f>
        <v>8.6399999999999899</v>
      </c>
      <c r="B212" s="43">
        <v>96.766288666690372</v>
      </c>
      <c r="C212" s="48"/>
      <c r="D212" s="27"/>
    </row>
    <row r="213" spans="1:4" ht="18" customHeight="1" x14ac:dyDescent="0.2">
      <c r="A213" s="51">
        <f>A212+Calculator!$P$36/200</f>
        <v>8.6849999999999898</v>
      </c>
      <c r="B213" s="43">
        <v>96.776217076232498</v>
      </c>
      <c r="C213" s="48"/>
      <c r="D213" s="27"/>
    </row>
    <row r="214" spans="1:4" ht="18" customHeight="1" x14ac:dyDescent="0.2">
      <c r="A214" s="51">
        <f>A213+Calculator!$P$36/200</f>
        <v>8.7299999999999898</v>
      </c>
      <c r="B214" s="43">
        <v>96.786137905504248</v>
      </c>
      <c r="C214" s="48"/>
      <c r="D214" s="27"/>
    </row>
    <row r="215" spans="1:4" ht="18" customHeight="1" x14ac:dyDescent="0.2">
      <c r="A215" s="51">
        <f>A214+Calculator!$P$36/200</f>
        <v>8.7749999999999897</v>
      </c>
      <c r="B215" s="43">
        <v>96.796051260357146</v>
      </c>
      <c r="C215" s="48"/>
      <c r="D215" s="27"/>
    </row>
    <row r="216" spans="1:4" ht="18" customHeight="1" x14ac:dyDescent="0.2">
      <c r="A216" s="51">
        <f>A215+Calculator!$P$36/200</f>
        <v>8.8199999999999896</v>
      </c>
      <c r="B216" s="43">
        <v>96.805957242489399</v>
      </c>
      <c r="C216" s="48"/>
      <c r="D216" s="27"/>
    </row>
    <row r="217" spans="1:4" ht="18" customHeight="1" x14ac:dyDescent="0.2">
      <c r="A217" s="51">
        <f>A216+Calculator!$P$36/200</f>
        <v>8.8649999999999896</v>
      </c>
      <c r="B217" s="43">
        <v>96.815855949612768</v>
      </c>
      <c r="C217" s="48"/>
      <c r="D217" s="27"/>
    </row>
    <row r="218" spans="1:4" ht="18" customHeight="1" x14ac:dyDescent="0.2">
      <c r="A218" s="51">
        <f>A217+Calculator!$P$36/200</f>
        <v>8.9099999999999895</v>
      </c>
      <c r="B218" s="43">
        <v>96.825747475612815</v>
      </c>
      <c r="C218" s="48"/>
      <c r="D218" s="27"/>
    </row>
    <row r="219" spans="1:4" ht="18" customHeight="1" x14ac:dyDescent="0.2">
      <c r="A219" s="51">
        <f>A218+Calculator!$P$36/200</f>
        <v>8.9549999999999894</v>
      </c>
      <c r="B219" s="43">
        <v>96.835631910702688</v>
      </c>
      <c r="C219" s="48"/>
      <c r="D219" s="27"/>
    </row>
    <row r="220" spans="1:4" ht="18" customHeight="1" x14ac:dyDescent="0.2">
      <c r="A220" s="51">
        <f>A219+Calculator!$P$36/200</f>
        <v>8.9999999999999893</v>
      </c>
      <c r="B220" s="43">
        <v>96.845509341570676</v>
      </c>
      <c r="C220" s="48"/>
      <c r="D220" s="27"/>
    </row>
    <row r="221" spans="1:4" ht="18" customHeight="1" x14ac:dyDescent="0.2">
      <c r="A221" s="51">
        <f>A220+Calculator!$P$36/200</f>
        <v>9.0449999999999893</v>
      </c>
      <c r="B221" s="43">
        <v>96.85537985152196</v>
      </c>
      <c r="C221" s="48"/>
      <c r="D221" s="27"/>
    </row>
    <row r="222" spans="1:4" ht="18" customHeight="1" x14ac:dyDescent="0.2">
      <c r="A222" s="51">
        <f>A221+Calculator!$P$36/200</f>
        <v>9.0899999999999892</v>
      </c>
      <c r="B222" s="43">
        <v>96.865243520614456</v>
      </c>
      <c r="C222" s="48"/>
      <c r="D222" s="27"/>
    </row>
    <row r="223" spans="1:4" ht="18" customHeight="1" x14ac:dyDescent="0.2">
      <c r="A223" s="51">
        <f>A222+Calculator!$P$36/200</f>
        <v>9.1349999999999891</v>
      </c>
      <c r="B223" s="43">
        <v>96.875100425789398</v>
      </c>
      <c r="C223" s="48"/>
      <c r="D223" s="27"/>
    </row>
    <row r="224" spans="1:4" ht="18" customHeight="1" x14ac:dyDescent="0.2">
      <c r="A224" s="51">
        <f>A223+Calculator!$P$36/200</f>
        <v>9.1799999999999891</v>
      </c>
      <c r="B224" s="43">
        <v>96.884950640996536</v>
      </c>
      <c r="C224" s="48"/>
      <c r="D224" s="27"/>
    </row>
    <row r="225" spans="1:4" ht="18" customHeight="1" x14ac:dyDescent="0.2">
      <c r="A225" s="51">
        <f>A224+Calculator!$P$36/200</f>
        <v>9.224999999999989</v>
      </c>
      <c r="B225" s="43">
        <v>96.894794237314358</v>
      </c>
      <c r="C225" s="48"/>
      <c r="D225" s="27"/>
    </row>
    <row r="226" spans="1:4" ht="18" customHeight="1" x14ac:dyDescent="0.2">
      <c r="A226" s="51">
        <f>A225+Calculator!$P$36/200</f>
        <v>9.2699999999999889</v>
      </c>
      <c r="B226" s="43">
        <v>96.904631283065498</v>
      </c>
      <c r="C226" s="48"/>
      <c r="D226" s="27"/>
    </row>
    <row r="227" spans="1:4" ht="18" customHeight="1" x14ac:dyDescent="0.2">
      <c r="A227" s="51">
        <f>A226+Calculator!$P$36/200</f>
        <v>9.3149999999999888</v>
      </c>
      <c r="B227" s="43">
        <v>96.914461843927398</v>
      </c>
      <c r="C227" s="48"/>
      <c r="D227" s="27"/>
    </row>
    <row r="228" spans="1:4" ht="18" customHeight="1" x14ac:dyDescent="0.2">
      <c r="A228" s="51">
        <f>A227+Calculator!$P$36/200</f>
        <v>9.3599999999999888</v>
      </c>
      <c r="B228" s="43">
        <v>96.924285983038658</v>
      </c>
      <c r="C228" s="48"/>
      <c r="D228" s="27"/>
    </row>
    <row r="229" spans="1:4" ht="18" customHeight="1" x14ac:dyDescent="0.2">
      <c r="A229" s="51">
        <f>A228+Calculator!$P$36/200</f>
        <v>9.4049999999999887</v>
      </c>
      <c r="B229" s="43">
        <v>96.934103761100999</v>
      </c>
      <c r="C229" s="48"/>
      <c r="D229" s="27"/>
    </row>
    <row r="230" spans="1:4" ht="18" customHeight="1" x14ac:dyDescent="0.2">
      <c r="A230" s="51">
        <f>A229+Calculator!$P$36/200</f>
        <v>9.4499999999999886</v>
      </c>
      <c r="B230" s="43">
        <v>96.94391523647721</v>
      </c>
      <c r="C230" s="48"/>
      <c r="D230" s="27"/>
    </row>
    <row r="231" spans="1:4" ht="18" customHeight="1" x14ac:dyDescent="0.2">
      <c r="A231" s="51">
        <f>A230+Calculator!$P$36/200</f>
        <v>9.4949999999999886</v>
      </c>
      <c r="B231" s="43">
        <v>96.953720465285045</v>
      </c>
      <c r="C231" s="48"/>
      <c r="D231" s="27"/>
    </row>
    <row r="232" spans="1:4" ht="18" customHeight="1" x14ac:dyDescent="0.2">
      <c r="A232" s="51">
        <f>A231+Calculator!$P$36/200</f>
        <v>9.5399999999999885</v>
      </c>
      <c r="B232" s="43">
        <v>96.963519501487497</v>
      </c>
      <c r="C232" s="48"/>
      <c r="D232" s="27"/>
    </row>
    <row r="233" spans="1:4" ht="18" customHeight="1" x14ac:dyDescent="0.2">
      <c r="A233" s="51">
        <f>A232+Calculator!$P$36/200</f>
        <v>9.5849999999999884</v>
      </c>
      <c r="B233" s="43">
        <v>96.973312396979338</v>
      </c>
      <c r="C233" s="48"/>
      <c r="D233" s="27"/>
    </row>
    <row r="234" spans="1:4" ht="18" customHeight="1" x14ac:dyDescent="0.2">
      <c r="A234" s="51">
        <f>A233+Calculator!$P$36/200</f>
        <v>9.6299999999999883</v>
      </c>
      <c r="B234" s="43">
        <v>96.983099201670143</v>
      </c>
      <c r="C234" s="48"/>
      <c r="D234" s="27"/>
    </row>
    <row r="235" spans="1:4" ht="18" customHeight="1" x14ac:dyDescent="0.2">
      <c r="A235" s="51">
        <f>A234+Calculator!$P$36/200</f>
        <v>9.6749999999999883</v>
      </c>
      <c r="B235" s="43">
        <v>96.992879963564107</v>
      </c>
      <c r="C235" s="48"/>
      <c r="D235" s="27"/>
    </row>
    <row r="236" spans="1:4" ht="18" customHeight="1" x14ac:dyDescent="0.2">
      <c r="A236" s="51">
        <f>A235+Calculator!$P$36/200</f>
        <v>9.7199999999999882</v>
      </c>
      <c r="B236" s="43">
        <v>97.002654728836518</v>
      </c>
      <c r="C236" s="48"/>
      <c r="D236" s="27"/>
    </row>
    <row r="237" spans="1:4" ht="18" customHeight="1" x14ac:dyDescent="0.2">
      <c r="A237" s="51">
        <f>A236+Calculator!$P$36/200</f>
        <v>9.7649999999999881</v>
      </c>
      <c r="B237" s="43">
        <v>97.01242354190731</v>
      </c>
      <c r="C237" s="48"/>
      <c r="D237" s="27"/>
    </row>
    <row r="238" spans="1:4" ht="18" customHeight="1" x14ac:dyDescent="0.2">
      <c r="A238" s="51">
        <f>A237+Calculator!$P$36/200</f>
        <v>9.8099999999999881</v>
      </c>
      <c r="B238" s="43">
        <v>97.022186445511423</v>
      </c>
      <c r="C238" s="48"/>
      <c r="D238" s="27"/>
    </row>
    <row r="239" spans="1:4" ht="18" customHeight="1" x14ac:dyDescent="0.2">
      <c r="A239" s="51">
        <f>A238+Calculator!$P$36/200</f>
        <v>9.854999999999988</v>
      </c>
      <c r="B239" s="43">
        <v>97.031943480766614</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41</v>
      </c>
      <c r="B1" s="6">
        <f>Calculator!C2</f>
        <v>85</v>
      </c>
      <c r="L1" s="5"/>
      <c r="M1" s="5"/>
      <c r="N1" s="5"/>
      <c r="O1" s="5"/>
    </row>
    <row r="2" spans="1:24" ht="18" customHeight="1" x14ac:dyDescent="0.2">
      <c r="L2" s="5"/>
      <c r="M2" s="5"/>
      <c r="N2" s="5"/>
      <c r="O2" s="5"/>
    </row>
    <row r="3" spans="1:24" ht="18" customHeight="1" x14ac:dyDescent="0.2">
      <c r="A3" s="22" t="s">
        <v>10</v>
      </c>
      <c r="B3" s="65">
        <f>Calculator!G2</f>
        <v>0</v>
      </c>
      <c r="C3" s="65">
        <f>MAX(Calculator!H2,B3+1E-64)</f>
        <v>1</v>
      </c>
      <c r="D3" s="65">
        <f>MAX(Calculator!I2,C3+1E-64)</f>
        <v>2</v>
      </c>
      <c r="E3" s="65">
        <f>MAX(Calculator!J2,D3+1E-64)</f>
        <v>3</v>
      </c>
      <c r="F3" s="65">
        <f>MAX(Calculator!K2,E3+1E-64)</f>
        <v>4</v>
      </c>
      <c r="G3" s="65">
        <f>MAX(Calculator!L2,F3+1E-64)</f>
        <v>5</v>
      </c>
      <c r="H3" s="65">
        <f>MAX(Calculator!M2,G3+1E-64)</f>
        <v>6</v>
      </c>
      <c r="I3" s="65">
        <f>MAX(Calculator!N2,H3+1E-64)</f>
        <v>7</v>
      </c>
      <c r="J3" s="65">
        <f>MAX(Calculator!O2,I3+1E-64)</f>
        <v>8</v>
      </c>
      <c r="K3" s="65">
        <f>MAX(Calculator!P2,J3+1E-64)</f>
        <v>9</v>
      </c>
      <c r="L3" s="65">
        <f>MAX(Calculator!Q2,K3+1E-64)</f>
        <v>10</v>
      </c>
      <c r="M3" s="65">
        <f>MAX(Calculator!R2,L3+1E-64)</f>
        <v>11</v>
      </c>
      <c r="N3" s="65">
        <f>MAX(Calculator!S2,M3+1E-64)</f>
        <v>12</v>
      </c>
      <c r="O3" s="65">
        <f>MAX(Calculator!T2,N3+1E-64)</f>
        <v>13</v>
      </c>
      <c r="P3" s="65">
        <f>MAX(Calculator!U2,O3+1E-64)</f>
        <v>14</v>
      </c>
      <c r="Q3" s="65">
        <f>MAX(Calculator!V2,P3+1E-64)</f>
        <v>15</v>
      </c>
      <c r="R3" s="65">
        <f>MAX(Calculator!W2,Q3+1E-64)</f>
        <v>16</v>
      </c>
      <c r="S3" s="65">
        <f>MAX(Calculator!X2,R3+1E-64)</f>
        <v>17</v>
      </c>
      <c r="T3" s="65">
        <f>MAX(Calculator!Y2,S3+1E-64)</f>
        <v>18</v>
      </c>
      <c r="U3" s="65">
        <f>MAX(Calculator!Z2,T3+1E-64)</f>
        <v>19</v>
      </c>
      <c r="V3" s="65">
        <f>MAX(Calculator!AA2,U3+1E-64)</f>
        <v>20</v>
      </c>
      <c r="W3" s="65">
        <f>MAX(Calculator!AB2,V3+1E-64)</f>
        <v>21</v>
      </c>
    </row>
    <row r="4" spans="1:24" ht="18" customHeight="1" x14ac:dyDescent="0.2">
      <c r="A4" s="22" t="s">
        <v>13</v>
      </c>
      <c r="B4" s="65">
        <f>Calculator!G7</f>
        <v>0.23856439999999998</v>
      </c>
      <c r="C4" s="65">
        <f>Calculator!H7</f>
        <v>0.23856439999999998</v>
      </c>
      <c r="D4" s="65">
        <f>Calculator!I7</f>
        <v>0.23856439999999998</v>
      </c>
      <c r="E4" s="65">
        <f>Calculator!J7</f>
        <v>0.23856439999999998</v>
      </c>
      <c r="F4" s="65">
        <f>Calculator!K7</f>
        <v>0.23856439999999998</v>
      </c>
      <c r="G4" s="65">
        <f>Calculator!L7</f>
        <v>0.23856439999999998</v>
      </c>
      <c r="H4" s="65">
        <f>Calculator!M7</f>
        <v>0.23856439999999998</v>
      </c>
      <c r="I4" s="65">
        <f>Calculator!N7</f>
        <v>0.23856439999999998</v>
      </c>
      <c r="J4" s="65">
        <f>Calculator!O7</f>
        <v>0.23856439999999998</v>
      </c>
      <c r="K4" s="65">
        <f>Calculator!P7</f>
        <v>0.23856439999999998</v>
      </c>
      <c r="L4" s="65">
        <f>Calculator!Q7</f>
        <v>0.23856439999999998</v>
      </c>
      <c r="M4" s="65">
        <f>Calculator!R7</f>
        <v>0.23856439999999998</v>
      </c>
      <c r="N4" s="65">
        <f>Calculator!S7</f>
        <v>0.23856439999999998</v>
      </c>
      <c r="O4" s="65">
        <f>Calculator!T7</f>
        <v>0.23856439999999998</v>
      </c>
      <c r="P4" s="65">
        <f>Calculator!U7</f>
        <v>0.23856439999999998</v>
      </c>
      <c r="Q4" s="65">
        <f>Calculator!V7</f>
        <v>0.23856439999999998</v>
      </c>
      <c r="R4" s="65">
        <f>Calculator!W7</f>
        <v>0.23856439999999998</v>
      </c>
      <c r="S4" s="65">
        <f>Calculator!X7</f>
        <v>0.23856439999999998</v>
      </c>
      <c r="T4" s="65">
        <f>Calculator!Y7</f>
        <v>0.23856439999999998</v>
      </c>
      <c r="U4" s="65">
        <f>Calculator!Z7</f>
        <v>0.23856439999999998</v>
      </c>
      <c r="V4" s="65">
        <f>Calculator!AA7</f>
        <v>0.23856439999999998</v>
      </c>
      <c r="W4" s="65">
        <f>Calculator!AB7</f>
        <v>0.23856439999999998</v>
      </c>
    </row>
    <row r="5" spans="1:24" ht="18" customHeight="1" x14ac:dyDescent="0.2">
      <c r="A5" s="22" t="s">
        <v>14</v>
      </c>
      <c r="B5" s="65">
        <f>Calculator!G8</f>
        <v>0.1704822</v>
      </c>
      <c r="C5" s="65">
        <f>Calculator!H8</f>
        <v>0.1704822</v>
      </c>
      <c r="D5" s="65">
        <f>Calculator!I8</f>
        <v>0.1704822</v>
      </c>
      <c r="E5" s="65">
        <f>Calculator!J8</f>
        <v>0.1704822</v>
      </c>
      <c r="F5" s="65">
        <f>Calculator!K8</f>
        <v>0.1704822</v>
      </c>
      <c r="G5" s="65">
        <f>Calculator!L8</f>
        <v>0.1704822</v>
      </c>
      <c r="H5" s="65">
        <f>Calculator!M8</f>
        <v>0.1704822</v>
      </c>
      <c r="I5" s="65">
        <f>Calculator!N8</f>
        <v>0.1704822</v>
      </c>
      <c r="J5" s="65">
        <f>Calculator!O8</f>
        <v>0.1704822</v>
      </c>
      <c r="K5" s="65">
        <f>Calculator!P8</f>
        <v>0.1704822</v>
      </c>
      <c r="L5" s="65">
        <f>Calculator!Q8</f>
        <v>0.1704822</v>
      </c>
      <c r="M5" s="65">
        <f>Calculator!R8</f>
        <v>1E-3</v>
      </c>
      <c r="N5" s="65">
        <f>Calculator!S8</f>
        <v>1E-3</v>
      </c>
      <c r="O5" s="65">
        <f>Calculator!T8</f>
        <v>1E-3</v>
      </c>
      <c r="P5" s="65">
        <f>Calculator!U8</f>
        <v>1E-3</v>
      </c>
      <c r="Q5" s="65">
        <f>Calculator!V8</f>
        <v>1E-3</v>
      </c>
      <c r="R5" s="65">
        <f>Calculator!W8</f>
        <v>1E-3</v>
      </c>
      <c r="S5" s="65">
        <f>Calculator!X8</f>
        <v>1E-3</v>
      </c>
      <c r="T5" s="65">
        <f>Calculator!Y8</f>
        <v>1E-3</v>
      </c>
      <c r="U5" s="65">
        <f>Calculator!Z8</f>
        <v>1E-3</v>
      </c>
      <c r="V5" s="65">
        <f>Calculator!AA8</f>
        <v>1E-3</v>
      </c>
      <c r="W5" s="65">
        <f>Calculator!AB8</f>
        <v>1E-3</v>
      </c>
    </row>
    <row r="6" spans="1:24" ht="18" customHeight="1" x14ac:dyDescent="0.2">
      <c r="A6" s="22" t="s">
        <v>15</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
      <c r="A7" s="22" t="s">
        <v>17</v>
      </c>
      <c r="B7" s="65">
        <f>Calculator!G10</f>
        <v>0.71386284516129039</v>
      </c>
      <c r="C7" s="65">
        <f>Calculator!H10</f>
        <v>0.71386284516129039</v>
      </c>
      <c r="D7" s="65">
        <f>Calculator!I10</f>
        <v>0.71386284516129039</v>
      </c>
      <c r="E7" s="65">
        <f>Calculator!J10</f>
        <v>0.71386284516129039</v>
      </c>
      <c r="F7" s="65">
        <f>Calculator!K10</f>
        <v>0.71386284516129039</v>
      </c>
      <c r="G7" s="65">
        <f>Calculator!L10</f>
        <v>0.71386284516129039</v>
      </c>
      <c r="H7" s="65">
        <f>Calculator!M10</f>
        <v>0.71386284516129039</v>
      </c>
      <c r="I7" s="65">
        <f>Calculator!N10</f>
        <v>0.71386284516129039</v>
      </c>
      <c r="J7" s="65">
        <f>Calculator!O10</f>
        <v>0.71386284516129039</v>
      </c>
      <c r="K7" s="65">
        <f>Calculator!P10</f>
        <v>0.71386284516129039</v>
      </c>
      <c r="L7" s="65">
        <f>Calculator!Q10</f>
        <v>0.71386284516129039</v>
      </c>
      <c r="M7" s="65">
        <f>Calculator!R10</f>
        <v>0.23956439999999998</v>
      </c>
      <c r="N7" s="65">
        <f>Calculator!S10</f>
        <v>0.23956439999999998</v>
      </c>
      <c r="O7" s="65">
        <f>Calculator!T10</f>
        <v>0.23956439999999998</v>
      </c>
      <c r="P7" s="65">
        <f>Calculator!U10</f>
        <v>0.23956439999999998</v>
      </c>
      <c r="Q7" s="65">
        <f>Calculator!V10</f>
        <v>0.23956439999999998</v>
      </c>
      <c r="R7" s="65">
        <f>Calculator!W10</f>
        <v>0.23956439999999998</v>
      </c>
      <c r="S7" s="65">
        <f>Calculator!X10</f>
        <v>0.23956439999999998</v>
      </c>
      <c r="T7" s="65">
        <f>Calculator!Y10</f>
        <v>0.23956439999999998</v>
      </c>
      <c r="U7" s="65">
        <f>Calculator!Z10</f>
        <v>0.23956439999999998</v>
      </c>
      <c r="V7" s="65">
        <f>Calculator!AA10</f>
        <v>0.23956439999999998</v>
      </c>
      <c r="W7" s="65">
        <f>Calculator!AB10</f>
        <v>0.23956439999999998</v>
      </c>
    </row>
    <row r="8" spans="1:24" ht="18" hidden="1" customHeight="1" x14ac:dyDescent="0.2">
      <c r="A8" s="44"/>
      <c r="B8" s="47">
        <f t="shared" ref="B8:V8" si="0">C3-B3</f>
        <v>1</v>
      </c>
      <c r="C8" s="47">
        <f t="shared" si="0"/>
        <v>1</v>
      </c>
      <c r="D8" s="47">
        <f t="shared" si="0"/>
        <v>1</v>
      </c>
      <c r="E8" s="47">
        <f t="shared" si="0"/>
        <v>1</v>
      </c>
      <c r="F8" s="47">
        <f t="shared" si="0"/>
        <v>1</v>
      </c>
      <c r="G8" s="47">
        <f t="shared" si="0"/>
        <v>1</v>
      </c>
      <c r="H8" s="47">
        <f t="shared" si="0"/>
        <v>1</v>
      </c>
      <c r="I8" s="47">
        <f t="shared" si="0"/>
        <v>1</v>
      </c>
      <c r="J8" s="47">
        <f t="shared" si="0"/>
        <v>1</v>
      </c>
      <c r="K8" s="47">
        <f t="shared" si="0"/>
        <v>1</v>
      </c>
      <c r="L8" s="47">
        <f t="shared" si="0"/>
        <v>1</v>
      </c>
      <c r="M8" s="47">
        <f t="shared" si="0"/>
        <v>1</v>
      </c>
      <c r="N8" s="47">
        <f t="shared" si="0"/>
        <v>1</v>
      </c>
      <c r="O8" s="47">
        <f t="shared" si="0"/>
        <v>1</v>
      </c>
      <c r="P8" s="47">
        <f t="shared" si="0"/>
        <v>1</v>
      </c>
      <c r="Q8" s="47">
        <f t="shared" si="0"/>
        <v>1</v>
      </c>
      <c r="R8" s="47">
        <f t="shared" si="0"/>
        <v>1</v>
      </c>
      <c r="S8" s="47">
        <f t="shared" si="0"/>
        <v>1</v>
      </c>
      <c r="T8" s="47">
        <f t="shared" si="0"/>
        <v>1</v>
      </c>
      <c r="U8" s="47">
        <f t="shared" si="0"/>
        <v>1</v>
      </c>
      <c r="V8" s="47">
        <f t="shared" si="0"/>
        <v>1</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42</v>
      </c>
      <c r="B10" s="54">
        <f>B4</f>
        <v>0.23856439999999998</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43</v>
      </c>
      <c r="B11" s="54">
        <f>B5</f>
        <v>0.1704822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-0.1694822</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44</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45</v>
      </c>
      <c r="B13" s="54">
        <f>B7</f>
        <v>0.71386284516129039</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-0.47429844516129038</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46</v>
      </c>
      <c r="B14" s="50" t="s">
        <v>47</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48</v>
      </c>
      <c r="B16" s="49">
        <f t="array" ref="B16">B$10*SUM(amp_HSP_LPSN*(1-EXP(-B$15/tau_HSP_LPSN)))+B$11*SUM(amp_HSP_LPSP*(1-EXP(-B$15/tau_HSP_LPSP)))+B$12*SUM(amp_HSP_HPSN*(1-EXP(-B$15/tau_HSP_HPSN)))+B$13*SUM(amp_HSP_HPSP*(1-EXP(-B$15/tau_HSP_HPSP)))</f>
        <v>10.564323623128942</v>
      </c>
      <c r="C16" s="49">
        <f t="array" ref="C16">C$10*SUM(amp_HSP_LPSN*(1-EXP(-C$15/tau_HSP_LPSN)))+C$11*SUM(amp_HSP_LPSP*(1-EXP(-C$15/tau_HSP_LPSP)))+C$12*SUM(amp_HSP_HPSN*(1-EXP(-C$15/tau_HSP_HPSN)))+C$13*SUM(amp_HSP_HPSP*(1-EXP(-C$15/tau_HSP_HPSP)))</f>
        <v>0</v>
      </c>
      <c r="D16" s="49">
        <f t="array" ref="D16">D$10*SUM(amp_HSP_LPSN*(1-EXP(-D$15/tau_HSP_LPSN)))+D$11*SUM(amp_HSP_LPSP*(1-EXP(-D$15/tau_HSP_LPSP)))+D$12*SUM(amp_HSP_HPSN*(1-EXP(-D$15/tau_HSP_HPSN)))+D$13*SUM(amp_HSP_HPSP*(1-EXP(-D$15/tau_HSP_HPSP)))</f>
        <v>0</v>
      </c>
      <c r="E16" s="49">
        <f t="array" ref="E16">E$10*SUM(amp_HSP_LPSN*(1-EXP(-E$15/tau_HSP_LPSN)))+E$11*SUM(amp_HSP_LPSP*(1-EXP(-E$15/tau_HSP_LPSP)))+E$12*SUM(amp_HSP_HPSN*(1-EXP(-E$15/tau_HSP_HPSN)))+E$13*SUM(amp_HSP_HPSP*(1-EXP(-E$15/tau_HSP_HPSP)))</f>
        <v>0</v>
      </c>
      <c r="F16" s="49">
        <f t="array" ref="F16">F$10*SUM(amp_HSP_LPSN*(1-EXP(-F$15/tau_HSP_LPSN)))+F$11*SUM(amp_HSP_LPSP*(1-EXP(-F$15/tau_HSP_LPSP)))+F$12*SUM(amp_HSP_HPSN*(1-EXP(-F$15/tau_HSP_HPSN)))+F$13*SUM(amp_HSP_HPSP*(1-EXP(-F$15/tau_HSP_HPSP)))</f>
        <v>0</v>
      </c>
      <c r="G16" s="49">
        <f t="array" ref="G16">G$10*SUM(amp_HSP_LPSN*(1-EXP(-G$15/tau_HSP_LPSN)))+G$11*SUM(amp_HSP_LPSP*(1-EXP(-G$15/tau_HSP_LPSP)))+G$12*SUM(amp_HSP_HPSN*(1-EXP(-G$15/tau_HSP_HPSN)))+G$13*SUM(amp_HSP_HPSP*(1-EXP(-G$15/tau_HSP_HPSP)))</f>
        <v>0</v>
      </c>
      <c r="H16" s="49">
        <f t="array" ref="H16">H$10*SUM(amp_HSP_LPSN*(1-EXP(-H$15/tau_HSP_LPSN)))+H$11*SUM(amp_HSP_LPSP*(1-EXP(-H$15/tau_HSP_LPSP)))+H$12*SUM(amp_HSP_HPSN*(1-EXP(-H$15/tau_HSP_HPSN)))+H$13*SUM(amp_HSP_HPSP*(1-EXP(-H$15/tau_HSP_HPSP)))</f>
        <v>0</v>
      </c>
      <c r="I16" s="49">
        <f t="array" ref="I16">I$10*SUM(amp_HSP_LPSN*(1-EXP(-I$15/tau_HSP_LPSN)))+I$11*SUM(amp_HSP_LPSP*(1-EXP(-I$15/tau_HSP_LPSP)))+I$12*SUM(amp_HSP_HPSN*(1-EXP(-I$15/tau_HSP_HPSN)))+I$13*SUM(amp_HSP_HPSP*(1-EXP(-I$15/tau_HSP_HPSP)))</f>
        <v>0</v>
      </c>
      <c r="J16" s="49">
        <f t="array" ref="J16">J$10*SUM(amp_HSP_LPSN*(1-EXP(-J$15/tau_HSP_LPSN)))+J$11*SUM(amp_HSP_LPSP*(1-EXP(-J$15/tau_HSP_LPSP)))+J$12*SUM(amp_HSP_HPSN*(1-EXP(-J$15/tau_HSP_HPSN)))+J$13*SUM(amp_HSP_HPSP*(1-EXP(-J$15/tau_HSP_HPSP)))</f>
        <v>0</v>
      </c>
      <c r="K16" s="49">
        <f t="array" ref="K16">K$10*SUM(amp_HSP_LPSN*(1-EXP(-K$15/tau_HSP_LPSN)))+K$11*SUM(amp_HSP_LPSP*(1-EXP(-K$15/tau_HSP_LPSP)))+K$12*SUM(amp_HSP_HPSN*(1-EXP(-K$15/tau_HSP_HPSN)))+K$13*SUM(amp_HSP_HPSP*(1-EXP(-K$15/tau_HSP_HPSP)))</f>
        <v>0</v>
      </c>
      <c r="L16" s="49">
        <f t="array" ref="L16">L$10*SUM(amp_HSP_LPSN*(1-EXP(-L$15/tau_HSP_LPSN)))+L$11*SUM(amp_HSP_LPSP*(1-EXP(-L$15/tau_HSP_LPSP)))+L$12*SUM(amp_HSP_HPSN*(1-EXP(-L$15/tau_HSP_HPSN)))+L$13*SUM(amp_HSP_HPSP*(1-EXP(-L$15/tau_HSP_HPSP)))</f>
        <v>0</v>
      </c>
      <c r="M16" s="49">
        <f t="array" ref="M16">M$10*SUM(amp_HSP_LPSN*(1-EXP(-M$15/tau_HSP_LPSN)))+M$11*SUM(amp_HSP_LPSP*(1-EXP(-M$15/tau_HSP_LPSP)))+M$12*SUM(amp_HSP_HPSN*(1-EXP(-M$15/tau_HSP_HPSN)))+M$13*SUM(amp_HSP_HPSP*(1-EXP(-M$15/tau_HSP_HPSP)))</f>
        <v>0</v>
      </c>
      <c r="N16" s="49">
        <f t="array" ref="N16">N$10*SUM(amp_HSP_LPSN*(1-EXP(-N$15/tau_HSP_LPSN)))+N$11*SUM(amp_HSP_LPSP*(1-EXP(-N$15/tau_HSP_LPSP)))+N$12*SUM(amp_HSP_HPSN*(1-EXP(-N$15/tau_HSP_HPSN)))+N$13*SUM(amp_HSP_HPSP*(1-EXP(-N$15/tau_HSP_HPSP)))</f>
        <v>0</v>
      </c>
      <c r="O16" s="49">
        <f t="array" ref="O16">O$10*SUM(amp_HSP_LPSN*(1-EXP(-O$15/tau_HSP_LPSN)))+O$11*SUM(amp_HSP_LPSP*(1-EXP(-O$15/tau_HSP_LPSP)))+O$12*SUM(amp_HSP_HPSN*(1-EXP(-O$15/tau_HSP_HPSN)))+O$13*SUM(amp_HSP_HPSP*(1-EXP(-O$15/tau_HSP_HPSP)))</f>
        <v>0</v>
      </c>
      <c r="P16" s="49">
        <f t="array" ref="P16">P$10*SUM(amp_HSP_LPSN*(1-EXP(-P$15/tau_HSP_LPSN)))+P$11*SUM(amp_HSP_LPSP*(1-EXP(-P$15/tau_HSP_LPSP)))+P$12*SUM(amp_HSP_HPSN*(1-EXP(-P$15/tau_HSP_HPSN)))+P$13*SUM(amp_HSP_HPSP*(1-EXP(-P$15/tau_HSP_HPSP)))</f>
        <v>0</v>
      </c>
      <c r="Q16" s="49">
        <f t="array" ref="Q16">Q$10*SUM(amp_HSP_LPSN*(1-EXP(-Q$15/tau_HSP_LPSN)))+Q$11*SUM(amp_HSP_LPSP*(1-EXP(-Q$15/tau_HSP_LPSP)))+Q$12*SUM(amp_HSP_HPSN*(1-EXP(-Q$15/tau_HSP_HPSN)))+Q$13*SUM(amp_HSP_HPSP*(1-EXP(-Q$15/tau_HSP_HPSP)))</f>
        <v>0</v>
      </c>
      <c r="R16" s="49">
        <f t="array" ref="R16">R$10*SUM(amp_HSP_LPSN*(1-EXP(-R$15/tau_HSP_LPSN)))+R$11*SUM(amp_HSP_LPSP*(1-EXP(-R$15/tau_HSP_LPSP)))+R$12*SUM(amp_HSP_HPSN*(1-EXP(-R$15/tau_HSP_HPSN)))+R$13*SUM(amp_HSP_HPSP*(1-EXP(-R$15/tau_HSP_HPSP)))</f>
        <v>0</v>
      </c>
      <c r="S16" s="49">
        <f t="array" ref="S16">S$10*SUM(amp_HSP_LPSN*(1-EXP(-S$15/tau_HSP_LPSN)))+S$11*SUM(amp_HSP_LPSP*(1-EXP(-S$15/tau_HSP_LPSP)))+S$12*SUM(amp_HSP_HPSN*(1-EXP(-S$15/tau_HSP_HPSN)))+S$13*SUM(amp_HSP_HPSP*(1-EXP(-S$15/tau_HSP_HPSP)))</f>
        <v>0</v>
      </c>
      <c r="T16" s="49">
        <f t="array" ref="T16">T$10*SUM(amp_HSP_LPSN*(1-EXP(-T$15/tau_HSP_LPSN)))+T$11*SUM(amp_HSP_LPSP*(1-EXP(-T$15/tau_HSP_LPSP)))+T$12*SUM(amp_HSP_HPSN*(1-EXP(-T$15/tau_HSP_HPSN)))+T$13*SUM(amp_HSP_HPSP*(1-EXP(-T$15/tau_HSP_HPSP)))</f>
        <v>0</v>
      </c>
      <c r="U16" s="49">
        <f t="array" ref="U16">U$10*SUM(amp_HSP_LPSN*(1-EXP(-U$15/tau_HSP_LPSN)))+U$11*SUM(amp_HSP_LPSP*(1-EXP(-U$15/tau_HSP_LPSP)))+U$12*SUM(amp_HSP_HPSN*(1-EXP(-U$15/tau_HSP_HPSN)))+U$13*SUM(amp_HSP_HPSP*(1-EXP(-U$15/tau_HSP_HPSP)))</f>
        <v>0</v>
      </c>
      <c r="V16" s="49">
        <f t="array" ref="V16">V$10*SUM(amp_HSP_LPSN*(1-EXP(-V$15/tau_HSP_LPSN)))+V$11*SUM(amp_HSP_LPSP*(1-EXP(-V$15/tau_HSP_LPSP)))+V$12*SUM(amp_HSP_HPSN*(1-EXP(-V$15/tau_HSP_HPSN)))+V$13*SUM(amp_HSP_HPSP*(1-EXP(-V$15/tau_HSP_HPSP)))</f>
        <v>0</v>
      </c>
      <c r="W16" s="49">
        <f t="array" ref="W16">W$10*SUM(amp_HSP_LPSN*(1-EXP(-W$15/tau_HSP_LPSN)))+W$11*SUM(amp_HSP_LPSP*(1-EXP(-W$15/tau_HSP_LPSP)))+W$12*SUM(amp_HSP_HPSN*(1-EXP(-W$15/tau_HSP_HPSN)))+W$13*SUM(amp_HSP_HPSP*(1-EXP(-W$15/tau_HSP_HPSP)))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10</v>
      </c>
      <c r="B18" s="41" t="s">
        <v>49</v>
      </c>
      <c r="C18" s="25"/>
      <c r="D18" s="25"/>
      <c r="E18" s="23"/>
      <c r="F18" s="23"/>
      <c r="G18" s="23"/>
      <c r="H18" s="24"/>
      <c r="I18" s="24"/>
      <c r="J18" s="24"/>
    </row>
    <row r="19" spans="1:30" ht="18" hidden="1" customHeight="1" x14ac:dyDescent="0.2">
      <c r="A19" s="42"/>
      <c r="B19" s="7">
        <f>$B$1+SUM(B16:W16)</f>
        <v>95.564323623128942</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4.4999999999999998E-2</v>
      </c>
      <c r="B21" s="43">
        <v>89.203172721406602</v>
      </c>
      <c r="C21" s="27"/>
      <c r="E21" s="10"/>
      <c r="G21" s="3"/>
      <c r="H21" s="3"/>
      <c r="I21" s="3"/>
      <c r="K21" s="4"/>
      <c r="R21" s="18"/>
      <c r="S21" s="15"/>
      <c r="T21" s="15"/>
      <c r="U21" s="3"/>
    </row>
    <row r="22" spans="1:30" ht="18" customHeight="1" x14ac:dyDescent="0.2">
      <c r="A22" s="51">
        <f>A21+Calculator!$P$36/200</f>
        <v>0.09</v>
      </c>
      <c r="B22" s="43">
        <v>90.40596395408366</v>
      </c>
      <c r="C22" s="48"/>
      <c r="D22" s="27"/>
      <c r="H22" s="3"/>
      <c r="I22" s="3"/>
      <c r="J22" s="3"/>
      <c r="S22" s="18"/>
      <c r="T22" s="15"/>
      <c r="U22" s="15"/>
      <c r="V22" s="3"/>
    </row>
    <row r="23" spans="1:30" ht="18" customHeight="1" x14ac:dyDescent="0.2">
      <c r="A23" s="51">
        <f>A22+Calculator!$P$36/200</f>
        <v>0.13500000000000001</v>
      </c>
      <c r="B23" s="43">
        <v>91.211524443269724</v>
      </c>
      <c r="C23" s="48"/>
      <c r="D23" s="27"/>
      <c r="H23" s="3"/>
      <c r="I23" s="3"/>
      <c r="J23" s="3"/>
      <c r="S23" s="18"/>
      <c r="T23" s="15"/>
      <c r="U23" s="15"/>
      <c r="V23" s="3"/>
      <c r="X23" s="16"/>
      <c r="Y23" s="16"/>
      <c r="Z23" s="16"/>
      <c r="AA23" s="16"/>
      <c r="AB23" s="16"/>
      <c r="AC23" s="16"/>
      <c r="AD23" s="16"/>
    </row>
    <row r="24" spans="1:30" ht="18" customHeight="1" x14ac:dyDescent="0.2">
      <c r="A24" s="51">
        <f>A23+Calculator!$P$36/200</f>
        <v>0.18</v>
      </c>
      <c r="B24" s="43">
        <v>91.819944339828538</v>
      </c>
      <c r="C24" s="48"/>
      <c r="D24" s="27"/>
      <c r="H24" s="3"/>
      <c r="I24" s="3"/>
      <c r="J24" s="3"/>
      <c r="S24" s="18"/>
      <c r="T24" s="15"/>
      <c r="U24" s="15"/>
      <c r="V24" s="3"/>
      <c r="X24" s="16"/>
      <c r="Y24" s="16"/>
      <c r="Z24" s="16"/>
      <c r="AA24" s="16"/>
      <c r="AB24" s="16"/>
      <c r="AC24" s="16"/>
      <c r="AD24" s="16"/>
    </row>
    <row r="25" spans="1:30" ht="18" customHeight="1" x14ac:dyDescent="0.2">
      <c r="A25" s="51">
        <f>A24+Calculator!$P$36/200</f>
        <v>0.22499999999999998</v>
      </c>
      <c r="B25" s="43">
        <v>92.310845318382064</v>
      </c>
      <c r="C25" s="48"/>
      <c r="D25" s="27"/>
      <c r="H25" s="3"/>
      <c r="I25" s="3"/>
      <c r="J25" s="3"/>
      <c r="S25" s="18"/>
      <c r="T25" s="15"/>
      <c r="U25" s="15"/>
      <c r="V25" s="3"/>
      <c r="X25" s="16"/>
      <c r="Y25" s="16"/>
      <c r="Z25" s="16"/>
      <c r="AA25" s="16"/>
      <c r="AB25" s="16"/>
      <c r="AC25" s="16"/>
      <c r="AD25" s="16"/>
    </row>
    <row r="26" spans="1:30" ht="18" customHeight="1" x14ac:dyDescent="0.2">
      <c r="A26" s="51">
        <f>A25+Calculator!$P$36/200</f>
        <v>0.26999999999999996</v>
      </c>
      <c r="B26" s="43">
        <v>92.721763121804656</v>
      </c>
      <c r="C26" s="48"/>
      <c r="D26" s="27"/>
      <c r="H26" s="3"/>
      <c r="I26" s="3"/>
      <c r="J26" s="3"/>
      <c r="S26" s="18"/>
      <c r="T26" s="15"/>
      <c r="U26" s="15"/>
      <c r="V26" s="3"/>
      <c r="X26" s="16"/>
      <c r="Y26" s="16"/>
      <c r="Z26" s="16"/>
      <c r="AA26" s="16"/>
      <c r="AB26" s="16"/>
      <c r="AC26" s="16"/>
      <c r="AD26" s="16"/>
    </row>
    <row r="27" spans="1:30" ht="18" customHeight="1" x14ac:dyDescent="0.2">
      <c r="A27" s="51">
        <f>A26+Calculator!$P$36/200</f>
        <v>0.31499999999999995</v>
      </c>
      <c r="B27" s="43">
        <v>93.073258467854728</v>
      </c>
      <c r="C27" s="48"/>
      <c r="D27" s="27"/>
      <c r="H27" s="3"/>
      <c r="I27" s="3"/>
      <c r="J27" s="3"/>
      <c r="S27" s="18"/>
      <c r="T27" s="15"/>
      <c r="U27" s="15"/>
      <c r="V27" s="3"/>
      <c r="X27" s="16"/>
      <c r="Y27" s="16"/>
      <c r="Z27" s="16"/>
      <c r="AA27" s="16"/>
      <c r="AB27" s="16"/>
      <c r="AC27" s="16"/>
      <c r="AD27" s="16"/>
    </row>
    <row r="28" spans="1:30" ht="18" customHeight="1" x14ac:dyDescent="0.2">
      <c r="A28" s="51">
        <f>A27+Calculator!$P$36/200</f>
        <v>0.35999999999999993</v>
      </c>
      <c r="B28" s="43">
        <v>93.378307620976358</v>
      </c>
      <c r="C28" s="48"/>
      <c r="D28" s="27"/>
      <c r="H28" s="3"/>
      <c r="I28" s="3"/>
      <c r="J28" s="3"/>
      <c r="S28" s="18"/>
      <c r="T28" s="15"/>
      <c r="U28" s="15"/>
      <c r="V28" s="3"/>
      <c r="X28" s="16"/>
      <c r="Y28" s="16"/>
      <c r="Z28" s="16"/>
      <c r="AA28" s="16"/>
      <c r="AB28" s="16"/>
      <c r="AC28" s="16"/>
      <c r="AD28" s="16"/>
    </row>
    <row r="29" spans="1:30" ht="18" customHeight="1" x14ac:dyDescent="0.2">
      <c r="A29" s="51">
        <f>A28+Calculator!$P$36/200</f>
        <v>0.40499999999999992</v>
      </c>
      <c r="B29" s="43">
        <v>93.646011216380771</v>
      </c>
      <c r="C29" s="48"/>
      <c r="D29" s="27"/>
      <c r="H29" s="3"/>
      <c r="I29" s="3"/>
      <c r="J29" s="3"/>
      <c r="S29" s="18"/>
      <c r="T29" s="15"/>
      <c r="U29" s="15"/>
      <c r="V29" s="3"/>
      <c r="X29" s="16"/>
      <c r="Y29" s="16"/>
      <c r="Z29" s="16"/>
      <c r="AA29" s="16"/>
      <c r="AB29" s="16"/>
      <c r="AC29" s="16"/>
      <c r="AD29" s="16"/>
    </row>
    <row r="30" spans="1:30" ht="18" customHeight="1" x14ac:dyDescent="0.2">
      <c r="A30" s="51">
        <f>A29+Calculator!$P$36/200</f>
        <v>0.4499999999999999</v>
      </c>
      <c r="B30" s="43">
        <v>93.883184183079905</v>
      </c>
      <c r="C30" s="48"/>
      <c r="D30" s="27"/>
      <c r="H30" s="3"/>
      <c r="I30" s="3"/>
      <c r="J30" s="3"/>
      <c r="S30" s="18"/>
      <c r="T30" s="15"/>
      <c r="U30" s="15"/>
      <c r="V30" s="3"/>
      <c r="X30" s="16"/>
      <c r="Y30" s="16"/>
      <c r="Z30" s="16"/>
      <c r="AA30" s="16"/>
      <c r="AB30" s="16"/>
      <c r="AC30" s="16"/>
      <c r="AD30" s="16"/>
    </row>
    <row r="31" spans="1:30" ht="18" customHeight="1" x14ac:dyDescent="0.2">
      <c r="A31" s="51">
        <f>A30+Calculator!$P$36/200</f>
        <v>0.49499999999999988</v>
      </c>
      <c r="B31" s="43">
        <v>94.095122131256275</v>
      </c>
      <c r="C31" s="48"/>
      <c r="D31" s="27"/>
      <c r="H31" s="3"/>
      <c r="I31" s="3"/>
      <c r="J31" s="3"/>
      <c r="S31" s="18"/>
      <c r="T31" s="15"/>
      <c r="U31" s="15"/>
      <c r="V31" s="3"/>
      <c r="X31" s="16"/>
      <c r="Y31" s="16"/>
      <c r="Z31" s="16"/>
      <c r="AA31" s="16"/>
      <c r="AB31" s="16"/>
      <c r="AC31" s="16"/>
      <c r="AD31" s="16"/>
    </row>
    <row r="32" spans="1:30" ht="18" customHeight="1" x14ac:dyDescent="0.2">
      <c r="A32" s="51">
        <f>A31+Calculator!$P$36/200</f>
        <v>0.53999999999999992</v>
      </c>
      <c r="B32" s="43">
        <v>94.286025316390891</v>
      </c>
      <c r="C32" s="48"/>
      <c r="D32" s="27"/>
      <c r="H32" s="3"/>
      <c r="I32" s="3"/>
      <c r="J32" s="3"/>
      <c r="S32" s="18"/>
      <c r="T32" s="15"/>
      <c r="U32" s="15"/>
      <c r="V32" s="3"/>
      <c r="X32" s="16"/>
      <c r="Y32" s="16"/>
      <c r="Z32" s="16"/>
      <c r="AA32" s="16"/>
      <c r="AB32" s="16"/>
      <c r="AC32" s="16"/>
      <c r="AD32" s="16"/>
    </row>
    <row r="33" spans="1:30" ht="18" customHeight="1" x14ac:dyDescent="0.2">
      <c r="A33" s="51">
        <f>A32+Calculator!$P$36/200</f>
        <v>0.58499999999999996</v>
      </c>
      <c r="B33" s="43">
        <v>94.459265146713761</v>
      </c>
      <c r="C33" s="48"/>
      <c r="D33" s="27"/>
      <c r="H33" s="3"/>
      <c r="I33" s="3"/>
      <c r="J33" s="3"/>
      <c r="S33" s="18"/>
      <c r="T33" s="15"/>
      <c r="U33" s="15"/>
      <c r="V33" s="3"/>
      <c r="X33" s="16"/>
      <c r="Y33" s="16"/>
      <c r="Z33" s="16"/>
      <c r="AA33" s="16"/>
      <c r="AB33" s="16"/>
      <c r="AC33" s="16"/>
      <c r="AD33" s="16"/>
    </row>
    <row r="34" spans="1:30" ht="18" customHeight="1" x14ac:dyDescent="0.2">
      <c r="A34" s="51">
        <f>A33+Calculator!$P$36/200</f>
        <v>0.63</v>
      </c>
      <c r="B34" s="43">
        <v>94.617568496459711</v>
      </c>
      <c r="C34" s="48"/>
      <c r="D34" s="27"/>
      <c r="H34" s="3"/>
      <c r="I34" s="3"/>
      <c r="J34" s="3"/>
      <c r="S34" s="18"/>
      <c r="T34" s="15"/>
      <c r="U34" s="15"/>
      <c r="V34" s="3"/>
      <c r="X34" s="16"/>
      <c r="Y34" s="16"/>
      <c r="Z34" s="16"/>
      <c r="AA34" s="16"/>
      <c r="AB34" s="16"/>
      <c r="AC34" s="16"/>
      <c r="AD34" s="16"/>
    </row>
    <row r="35" spans="1:30" ht="18" customHeight="1" x14ac:dyDescent="0.2">
      <c r="A35" s="51">
        <f>A34+Calculator!$P$36/200</f>
        <v>0.67500000000000004</v>
      </c>
      <c r="B35" s="43">
        <v>94.763153204242229</v>
      </c>
      <c r="C35" s="48"/>
      <c r="D35" s="27"/>
      <c r="H35" s="3"/>
      <c r="I35" s="3"/>
      <c r="J35" s="3"/>
      <c r="S35" s="18"/>
      <c r="T35" s="15"/>
      <c r="U35" s="15"/>
      <c r="V35" s="3"/>
      <c r="X35" s="16"/>
      <c r="Y35" s="16"/>
      <c r="Z35" s="16"/>
      <c r="AA35" s="16"/>
      <c r="AB35" s="16"/>
      <c r="AC35" s="16"/>
      <c r="AD35" s="16"/>
    </row>
    <row r="36" spans="1:30" ht="18" customHeight="1" x14ac:dyDescent="0.2">
      <c r="A36" s="51">
        <f>A35+Calculator!$P$36/200</f>
        <v>0.72000000000000008</v>
      </c>
      <c r="B36" s="43">
        <v>94.897831342964352</v>
      </c>
      <c r="C36" s="48"/>
      <c r="D36" s="27"/>
      <c r="E36" s="141" t="s">
        <v>50</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25">
      <c r="A37" s="51">
        <f>A36+Calculator!$P$36/200</f>
        <v>0.76500000000000012</v>
      </c>
      <c r="B37" s="43">
        <v>95.02308959388553</v>
      </c>
      <c r="C37" s="48"/>
      <c r="D37" s="27"/>
      <c r="H37" s="3"/>
      <c r="I37" s="3"/>
      <c r="J37" s="3"/>
      <c r="S37" s="18"/>
      <c r="T37" s="15"/>
      <c r="U37" s="15"/>
      <c r="V37" s="3"/>
      <c r="X37" s="16"/>
      <c r="Y37" s="16"/>
      <c r="Z37" s="16"/>
      <c r="AA37" s="16"/>
      <c r="AB37" s="16"/>
      <c r="AC37" s="16"/>
      <c r="AD37" s="16"/>
    </row>
    <row r="38" spans="1:30" ht="18" customHeight="1" x14ac:dyDescent="0.2">
      <c r="A38" s="51">
        <f>A37+Calculator!$P$36/200</f>
        <v>0.81000000000000016</v>
      </c>
      <c r="B38" s="43">
        <v>95.140152591724615</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0.8550000000000002</v>
      </c>
      <c r="B39" s="43">
        <v>95.250033248348089</v>
      </c>
      <c r="C39" s="48"/>
      <c r="D39" s="27"/>
      <c r="E39" s="33"/>
      <c r="F39" s="11" t="s">
        <v>51</v>
      </c>
      <c r="G39" s="10"/>
      <c r="H39" s="12"/>
      <c r="I39" s="12"/>
      <c r="J39" s="12"/>
      <c r="K39" s="10"/>
      <c r="S39" s="34"/>
      <c r="T39" s="15"/>
      <c r="U39" s="15"/>
      <c r="V39" s="3"/>
      <c r="X39" s="16"/>
      <c r="Y39" s="16"/>
      <c r="Z39" s="16"/>
      <c r="AA39" s="16"/>
      <c r="AB39" s="16"/>
      <c r="AC39" s="16"/>
      <c r="AD39" s="16"/>
    </row>
    <row r="40" spans="1:30" ht="18" customHeight="1" x14ac:dyDescent="0.2">
      <c r="A40" s="51">
        <f>A39+Calculator!$P$36/200</f>
        <v>0.90000000000000024</v>
      </c>
      <c r="B40" s="43">
        <v>95.353572948447294</v>
      </c>
      <c r="C40" s="48"/>
      <c r="D40" s="27"/>
      <c r="E40" s="33"/>
      <c r="F40" s="143" t="s">
        <v>52</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2">
      <c r="A41" s="51">
        <f>A40+Calculator!$P$36/200</f>
        <v>0.94500000000000028</v>
      </c>
      <c r="B41" s="43">
        <v>95.451473780897146</v>
      </c>
      <c r="C41" s="48"/>
      <c r="D41" s="27"/>
      <c r="E41" s="33"/>
      <c r="F41" s="142" t="s">
        <v>53</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2">
      <c r="A42" s="51">
        <f>A41+Calculator!$P$36/200</f>
        <v>0.99000000000000032</v>
      </c>
      <c r="B42" s="43">
        <v>95.544324460371996</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2">
      <c r="A43" s="51">
        <f>A42+Calculator!$P$36/200</f>
        <v>1.0350000000000004</v>
      </c>
      <c r="B43" s="43">
        <v>95.632621223262845</v>
      </c>
      <c r="C43" s="48"/>
      <c r="D43" s="27"/>
      <c r="E43" s="33"/>
      <c r="F43" s="140" t="s">
        <v>54</v>
      </c>
      <c r="G43" s="140"/>
      <c r="H43" s="140"/>
      <c r="I43" s="140"/>
      <c r="J43" s="140"/>
      <c r="K43" s="140"/>
      <c r="L43" s="140"/>
      <c r="M43" s="140"/>
      <c r="N43" s="140"/>
      <c r="O43" s="140"/>
      <c r="P43" s="140"/>
      <c r="Q43" s="140"/>
      <c r="R43" s="140"/>
      <c r="S43" s="34"/>
      <c r="T43" s="15"/>
      <c r="U43" s="15"/>
      <c r="V43" s="3"/>
    </row>
    <row r="44" spans="1:30" ht="18" customHeight="1" x14ac:dyDescent="0.2">
      <c r="A44" s="51">
        <f>A43+Calculator!$P$36/200</f>
        <v>1.0800000000000003</v>
      </c>
      <c r="B44" s="43">
        <v>95.716784704623265</v>
      </c>
      <c r="C44" s="48"/>
      <c r="D44" s="27"/>
      <c r="E44" s="33"/>
      <c r="G44" s="142" t="s">
        <v>55</v>
      </c>
      <c r="H44" s="142"/>
      <c r="I44" s="142"/>
      <c r="J44" s="142"/>
      <c r="K44" s="142"/>
      <c r="L44" s="142"/>
      <c r="M44" s="142"/>
      <c r="N44" s="142"/>
      <c r="O44" s="142"/>
      <c r="P44" s="142"/>
      <c r="Q44" s="142"/>
      <c r="R44" s="142"/>
      <c r="S44" s="34"/>
      <c r="T44" s="15"/>
      <c r="U44" s="15"/>
      <c r="V44" s="3"/>
    </row>
    <row r="45" spans="1:30" ht="18" customHeight="1" x14ac:dyDescent="0.2">
      <c r="A45" s="51">
        <f>A44+Calculator!$P$36/200</f>
        <v>1.1250000000000002</v>
      </c>
      <c r="B45" s="43">
        <v>95.79717359132249</v>
      </c>
      <c r="C45" s="48"/>
      <c r="D45" s="27"/>
      <c r="E45" s="33"/>
      <c r="G45" s="142"/>
      <c r="H45" s="142"/>
      <c r="I45" s="142"/>
      <c r="J45" s="142"/>
      <c r="K45" s="142"/>
      <c r="L45" s="142"/>
      <c r="M45" s="142"/>
      <c r="N45" s="142"/>
      <c r="O45" s="142"/>
      <c r="P45" s="142"/>
      <c r="Q45" s="142"/>
      <c r="R45" s="142"/>
      <c r="S45" s="34"/>
      <c r="T45" s="15"/>
      <c r="U45" s="15"/>
      <c r="V45" s="3"/>
    </row>
    <row r="46" spans="1:30" ht="18" customHeight="1" x14ac:dyDescent="0.2">
      <c r="A46" s="51">
        <f>A45+Calculator!$P$36/200</f>
        <v>1.1700000000000002</v>
      </c>
      <c r="B46" s="43">
        <v>95.874095683007113</v>
      </c>
      <c r="C46" s="48"/>
      <c r="D46" s="27"/>
      <c r="E46" s="33"/>
      <c r="G46" s="142"/>
      <c r="H46" s="142"/>
      <c r="I46" s="142"/>
      <c r="J46" s="142"/>
      <c r="K46" s="142"/>
      <c r="L46" s="142"/>
      <c r="M46" s="142"/>
      <c r="N46" s="142"/>
      <c r="O46" s="142"/>
      <c r="P46" s="142"/>
      <c r="Q46" s="142"/>
      <c r="R46" s="142"/>
      <c r="S46" s="34"/>
      <c r="T46" s="15"/>
      <c r="U46" s="15"/>
      <c r="V46" s="3"/>
    </row>
    <row r="47" spans="1:30" ht="18" customHeight="1" x14ac:dyDescent="0.2">
      <c r="A47" s="51">
        <f>A46+Calculator!$P$36/200</f>
        <v>1.2150000000000001</v>
      </c>
      <c r="B47" s="43">
        <v>95.947816864708031</v>
      </c>
      <c r="C47" s="48"/>
      <c r="D47" s="27"/>
      <c r="E47" s="33"/>
      <c r="G47" s="142" t="s">
        <v>56</v>
      </c>
      <c r="H47" s="142"/>
      <c r="I47" s="142"/>
      <c r="J47" s="142"/>
      <c r="K47" s="142"/>
      <c r="L47" s="142"/>
      <c r="M47" s="142"/>
      <c r="N47" s="142"/>
      <c r="O47" s="142"/>
      <c r="P47" s="142"/>
      <c r="Q47" s="142"/>
      <c r="R47" s="142"/>
      <c r="S47" s="34"/>
      <c r="T47" s="15"/>
      <c r="U47" s="15"/>
      <c r="V47" s="3"/>
    </row>
    <row r="48" spans="1:30" ht="18" customHeight="1" x14ac:dyDescent="0.2">
      <c r="A48" s="51">
        <f>A47+Calculator!$P$36/200</f>
        <v>1.26</v>
      </c>
      <c r="B48" s="43">
        <v>96.0185683943686</v>
      </c>
      <c r="C48" s="48"/>
      <c r="D48" s="27"/>
      <c r="E48" s="33"/>
      <c r="F48" s="140" t="s">
        <v>57</v>
      </c>
      <c r="G48" s="140"/>
      <c r="H48" s="140"/>
      <c r="I48" s="140"/>
      <c r="J48" s="140"/>
      <c r="K48" s="140"/>
      <c r="L48" s="140"/>
      <c r="M48" s="140"/>
      <c r="N48" s="140"/>
      <c r="O48" s="140"/>
      <c r="P48" s="140"/>
      <c r="Q48" s="140"/>
      <c r="R48" s="140"/>
      <c r="S48" s="34"/>
      <c r="T48" s="15"/>
      <c r="U48" s="15"/>
      <c r="V48" s="3"/>
    </row>
    <row r="49" spans="1:22" ht="18" customHeight="1" x14ac:dyDescent="0.2">
      <c r="A49" s="51">
        <f>A48+Calculator!$P$36/200</f>
        <v>1.3049999999999999</v>
      </c>
      <c r="B49" s="43">
        <v>96.086552828941592</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1.3499999999999999</v>
      </c>
      <c r="B50" s="43">
        <v>96.151948849349623</v>
      </c>
      <c r="C50" s="48"/>
      <c r="D50" s="27"/>
      <c r="E50" s="33"/>
      <c r="G50" s="10"/>
      <c r="H50" s="12"/>
      <c r="I50" s="12"/>
      <c r="J50" s="12"/>
      <c r="K50" s="10"/>
      <c r="S50" s="35"/>
    </row>
    <row r="51" spans="1:22" ht="18" customHeight="1" x14ac:dyDescent="0.2">
      <c r="A51" s="51">
        <f>A50+Calculator!$P$36/200</f>
        <v>1.3949999999999998</v>
      </c>
      <c r="B51" s="43">
        <v>96.214915194009535</v>
      </c>
      <c r="C51" s="48"/>
      <c r="D51" s="27"/>
      <c r="E51" s="33"/>
      <c r="F51" s="11" t="s">
        <v>58</v>
      </c>
      <c r="G51" s="10"/>
      <c r="H51" s="12"/>
      <c r="I51" s="12"/>
      <c r="J51" s="12"/>
      <c r="K51" s="10"/>
      <c r="S51" s="35"/>
    </row>
    <row r="52" spans="1:22" ht="18" customHeight="1" x14ac:dyDescent="0.2">
      <c r="A52" s="51">
        <f>A51+Calculator!$P$36/200</f>
        <v>1.4399999999999997</v>
      </c>
      <c r="B52" s="43">
        <v>96.275593870091782</v>
      </c>
      <c r="C52" s="48"/>
      <c r="D52" s="27"/>
      <c r="E52" s="33"/>
      <c r="F52" s="140" t="s">
        <v>59</v>
      </c>
      <c r="G52" s="140"/>
      <c r="H52" s="140"/>
      <c r="I52" s="140"/>
      <c r="J52" s="140"/>
      <c r="K52" s="140"/>
      <c r="L52" s="140"/>
      <c r="M52" s="140"/>
      <c r="N52" s="140"/>
      <c r="O52" s="140"/>
      <c r="P52" s="140"/>
      <c r="Q52" s="140"/>
      <c r="R52" s="140"/>
      <c r="S52" s="35"/>
    </row>
    <row r="53" spans="1:22" ht="18" customHeight="1" x14ac:dyDescent="0.2">
      <c r="A53" s="51">
        <f>A52+Calculator!$P$36/200</f>
        <v>1.4849999999999997</v>
      </c>
      <c r="B53" s="43">
        <v>96.334112779143496</v>
      </c>
      <c r="C53" s="48"/>
      <c r="D53" s="27"/>
      <c r="E53" s="33"/>
      <c r="F53" s="23" t="s">
        <v>28</v>
      </c>
      <c r="G53" s="23"/>
      <c r="H53" s="23"/>
      <c r="I53" s="23"/>
      <c r="J53" s="23"/>
      <c r="K53" s="23"/>
      <c r="L53" s="23"/>
      <c r="M53" s="23"/>
      <c r="N53" s="23"/>
      <c r="O53" s="23"/>
      <c r="P53" s="23"/>
      <c r="Q53" s="23"/>
      <c r="R53" s="23"/>
      <c r="S53" s="35"/>
    </row>
    <row r="54" spans="1:22" ht="18" customHeight="1" x14ac:dyDescent="0.2">
      <c r="A54" s="51">
        <f>A53+Calculator!$P$36/200</f>
        <v>1.5299999999999996</v>
      </c>
      <c r="B54" s="43">
        <v>96.390587867521702</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1.5749999999999995</v>
      </c>
      <c r="B55" s="43">
        <v>96.445124890986492</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1.6199999999999994</v>
      </c>
      <c r="B56" s="43">
        <v>96.497820865784234</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1.6649999999999994</v>
      </c>
      <c r="B57" s="43">
        <v>96.548765264804786</v>
      </c>
      <c r="C57" s="48"/>
      <c r="D57" s="27"/>
      <c r="H57" s="3"/>
      <c r="I57" s="3"/>
      <c r="J57" s="3"/>
    </row>
    <row r="58" spans="1:22" ht="18" customHeight="1" x14ac:dyDescent="0.2">
      <c r="A58" s="51">
        <f>A57+Calculator!$P$36/200</f>
        <v>1.7099999999999993</v>
      </c>
      <c r="B58" s="43">
        <v>96.598041006287943</v>
      </c>
      <c r="C58" s="48"/>
      <c r="D58" s="27"/>
      <c r="H58" s="3"/>
      <c r="I58" s="3"/>
      <c r="J58" s="3"/>
    </row>
    <row r="59" spans="1:22" ht="18" customHeight="1" x14ac:dyDescent="0.2">
      <c r="A59" s="51">
        <f>A58+Calculator!$P$36/200</f>
        <v>1.7549999999999992</v>
      </c>
      <c r="B59" s="43">
        <v>96.645725273567876</v>
      </c>
      <c r="C59" s="48"/>
      <c r="D59" s="27"/>
      <c r="H59" s="3"/>
      <c r="I59" s="3"/>
      <c r="J59" s="3"/>
    </row>
    <row r="60" spans="1:22" ht="18" customHeight="1" x14ac:dyDescent="0.2">
      <c r="A60" s="51">
        <f>A59+Calculator!$P$36/200</f>
        <v>1.7999999999999992</v>
      </c>
      <c r="B60" s="43">
        <v>96.691890197073889</v>
      </c>
      <c r="C60" s="48"/>
      <c r="D60" s="27"/>
      <c r="H60" s="3"/>
      <c r="I60" s="3"/>
      <c r="J60" s="3"/>
    </row>
    <row r="61" spans="1:22" ht="18" customHeight="1" x14ac:dyDescent="0.2">
      <c r="A61" s="51">
        <f>A60+Calculator!$P$36/200</f>
        <v>1.8449999999999991</v>
      </c>
      <c r="B61" s="43">
        <v>96.7366034239176</v>
      </c>
      <c r="C61" s="48"/>
      <c r="D61" s="27"/>
      <c r="H61" s="3"/>
      <c r="I61" s="3"/>
      <c r="J61" s="3"/>
    </row>
    <row r="62" spans="1:22" ht="18" customHeight="1" x14ac:dyDescent="0.2">
      <c r="A62" s="51">
        <f>A61+Calculator!$P$36/200</f>
        <v>1.889999999999999</v>
      </c>
      <c r="B62" s="43">
        <v>96.779928595629528</v>
      </c>
      <c r="C62" s="48"/>
      <c r="D62" s="27"/>
      <c r="H62" s="3"/>
      <c r="I62" s="3"/>
      <c r="J62" s="3"/>
    </row>
    <row r="63" spans="1:22" ht="18" customHeight="1" x14ac:dyDescent="0.2">
      <c r="A63" s="51">
        <f>A62+Calculator!$P$36/200</f>
        <v>1.9349999999999989</v>
      </c>
      <c r="B63" s="43">
        <v>96.821925750743162</v>
      </c>
      <c r="C63" s="48"/>
      <c r="D63" s="27"/>
      <c r="H63" s="3"/>
      <c r="I63" s="3"/>
      <c r="J63" s="3"/>
    </row>
    <row r="64" spans="1:22" ht="18" customHeight="1" x14ac:dyDescent="0.2">
      <c r="A64" s="51">
        <f>A63+Calculator!$P$36/200</f>
        <v>1.9799999999999989</v>
      </c>
      <c r="B64" s="43">
        <v>96.862651665794544</v>
      </c>
      <c r="C64" s="48"/>
      <c r="D64" s="27"/>
      <c r="H64" s="3"/>
      <c r="I64" s="3"/>
      <c r="J64" s="3"/>
    </row>
    <row r="65" spans="1:10" ht="18" customHeight="1" x14ac:dyDescent="0.2">
      <c r="A65" s="51">
        <f>A64+Calculator!$P$36/200</f>
        <v>2.024999999999999</v>
      </c>
      <c r="B65" s="43">
        <v>96.902160145765791</v>
      </c>
      <c r="C65" s="48"/>
      <c r="D65" s="27"/>
      <c r="H65" s="3"/>
      <c r="I65" s="3"/>
      <c r="J65" s="3"/>
    </row>
    <row r="66" spans="1:10" ht="18" customHeight="1" x14ac:dyDescent="0.2">
      <c r="A66" s="51">
        <f>A65+Calculator!$P$36/200</f>
        <v>2.069999999999999</v>
      </c>
      <c r="B66" s="43">
        <v>96.94050227294241</v>
      </c>
      <c r="C66" s="48"/>
      <c r="D66" s="27"/>
      <c r="H66" s="3"/>
      <c r="I66" s="3"/>
      <c r="J66" s="3"/>
    </row>
    <row r="67" spans="1:10" ht="18" customHeight="1" x14ac:dyDescent="0.2">
      <c r="A67" s="51">
        <f>A66+Calculator!$P$36/200</f>
        <v>2.1149999999999989</v>
      </c>
      <c r="B67" s="43">
        <v>96.977726621484436</v>
      </c>
      <c r="C67" s="48"/>
      <c r="D67" s="27"/>
      <c r="H67" s="3"/>
      <c r="I67" s="3"/>
      <c r="J67" s="3"/>
    </row>
    <row r="68" spans="1:10" ht="18" customHeight="1" x14ac:dyDescent="0.2">
      <c r="A68" s="51">
        <f>A67+Calculator!$P$36/200</f>
        <v>2.1599999999999988</v>
      </c>
      <c r="B68" s="43">
        <v>97.013879443655838</v>
      </c>
      <c r="C68" s="48"/>
      <c r="D68" s="27"/>
      <c r="H68" s="3"/>
      <c r="I68" s="3"/>
      <c r="J68" s="3"/>
    </row>
    <row r="69" spans="1:10" ht="18" customHeight="1" x14ac:dyDescent="0.2">
      <c r="A69" s="51">
        <f>A68+Calculator!$P$36/200</f>
        <v>2.2049999999999987</v>
      </c>
      <c r="B69" s="43">
        <v>97.049004832557301</v>
      </c>
      <c r="C69" s="48"/>
      <c r="D69" s="27"/>
      <c r="H69" s="3"/>
      <c r="I69" s="3"/>
      <c r="J69" s="3"/>
    </row>
    <row r="70" spans="1:10" ht="18" customHeight="1" x14ac:dyDescent="0.2">
      <c r="A70" s="51">
        <f>A69+Calculator!$P$36/200</f>
        <v>2.2499999999999987</v>
      </c>
      <c r="B70" s="43">
        <v>97.083144865314068</v>
      </c>
      <c r="C70" s="48"/>
      <c r="D70" s="27"/>
      <c r="H70" s="3"/>
      <c r="I70" s="3"/>
      <c r="J70" s="3"/>
    </row>
    <row r="71" spans="1:10" ht="18" customHeight="1" x14ac:dyDescent="0.2">
      <c r="A71" s="51">
        <f>A70+Calculator!$P$36/200</f>
        <v>2.2949999999999986</v>
      </c>
      <c r="B71" s="43">
        <v>97.116339729945878</v>
      </c>
      <c r="C71" s="48"/>
      <c r="D71" s="27"/>
    </row>
    <row r="72" spans="1:10" ht="18" customHeight="1" x14ac:dyDescent="0.2">
      <c r="A72" s="51">
        <f>A71+Calculator!$P$36/200</f>
        <v>2.3399999999999985</v>
      </c>
      <c r="B72" s="43">
        <v>97.148627838556294</v>
      </c>
      <c r="C72" s="48"/>
      <c r="D72" s="27"/>
    </row>
    <row r="73" spans="1:10" ht="18" customHeight="1" x14ac:dyDescent="0.2">
      <c r="A73" s="51">
        <f>A72+Calculator!$P$36/200</f>
        <v>2.3849999999999985</v>
      </c>
      <c r="B73" s="43">
        <v>97.180045929000826</v>
      </c>
      <c r="C73" s="48"/>
      <c r="D73" s="27"/>
    </row>
    <row r="74" spans="1:10" ht="18" customHeight="1" x14ac:dyDescent="0.2">
      <c r="A74" s="51">
        <f>A73+Calculator!$P$36/200</f>
        <v>2.4299999999999984</v>
      </c>
      <c r="B74" s="43">
        <v>97.21062915680298</v>
      </c>
      <c r="C74" s="48"/>
      <c r="D74" s="27"/>
    </row>
    <row r="75" spans="1:10" ht="18" customHeight="1" x14ac:dyDescent="0.2">
      <c r="A75" s="51">
        <f>A74+Calculator!$P$36/200</f>
        <v>2.4749999999999983</v>
      </c>
      <c r="B75" s="43">
        <v>97.240411178771708</v>
      </c>
      <c r="C75" s="48"/>
      <c r="D75" s="27"/>
    </row>
    <row r="76" spans="1:10" ht="18" customHeight="1" x14ac:dyDescent="0.2">
      <c r="A76" s="51">
        <f>A75+Calculator!$P$36/200</f>
        <v>2.5199999999999982</v>
      </c>
      <c r="B76" s="43">
        <v>97.269424229515508</v>
      </c>
      <c r="C76" s="48"/>
      <c r="D76" s="27"/>
    </row>
    <row r="77" spans="1:10" ht="18" customHeight="1" x14ac:dyDescent="0.2">
      <c r="A77" s="51">
        <f>A76+Calculator!$P$36/200</f>
        <v>2.5649999999999982</v>
      </c>
      <c r="B77" s="43">
        <v>97.297699191838774</v>
      </c>
      <c r="C77" s="48"/>
      <c r="D77" s="27"/>
    </row>
    <row r="78" spans="1:10" ht="18" customHeight="1" x14ac:dyDescent="0.2">
      <c r="A78" s="51">
        <f>A77+Calculator!$P$36/200</f>
        <v>2.6099999999999981</v>
      </c>
      <c r="B78" s="43">
        <v>97.325265661835402</v>
      </c>
      <c r="C78" s="48"/>
      <c r="D78" s="27"/>
    </row>
    <row r="79" spans="1:10" ht="18" customHeight="1" x14ac:dyDescent="0.2">
      <c r="A79" s="51">
        <f>A78+Calculator!$P$36/200</f>
        <v>2.654999999999998</v>
      </c>
      <c r="B79" s="43">
        <v>97.352152009354597</v>
      </c>
      <c r="C79" s="48"/>
      <c r="D79" s="27"/>
    </row>
    <row r="80" spans="1:10" ht="18" customHeight="1" x14ac:dyDescent="0.2">
      <c r="A80" s="51">
        <f>A79+Calculator!$P$36/200</f>
        <v>2.699999999999998</v>
      </c>
      <c r="B80" s="43">
        <v>97.378385434400982</v>
      </c>
      <c r="C80" s="48"/>
      <c r="D80" s="27"/>
    </row>
    <row r="81" spans="1:4" ht="18" customHeight="1" x14ac:dyDescent="0.2">
      <c r="A81" s="51">
        <f>A80+Calculator!$P$36/200</f>
        <v>2.7449999999999979</v>
      </c>
      <c r="B81" s="43">
        <v>97.40399201993732</v>
      </c>
      <c r="C81" s="48"/>
      <c r="D81" s="27"/>
    </row>
    <row r="82" spans="1:4" ht="18" customHeight="1" x14ac:dyDescent="0.2">
      <c r="A82" s="51">
        <f>A81+Calculator!$P$36/200</f>
        <v>2.7899999999999978</v>
      </c>
      <c r="B82" s="43">
        <v>97.428996781482937</v>
      </c>
      <c r="C82" s="48"/>
      <c r="D82" s="27"/>
    </row>
    <row r="83" spans="1:4" ht="18" customHeight="1" x14ac:dyDescent="0.2">
      <c r="A83" s="51">
        <f>A82+Calculator!$P$36/200</f>
        <v>2.8349999999999977</v>
      </c>
      <c r="B83" s="43">
        <v>97.453423713838319</v>
      </c>
      <c r="C83" s="48"/>
      <c r="D83" s="27"/>
    </row>
    <row r="84" spans="1:4" ht="18" customHeight="1" x14ac:dyDescent="0.2">
      <c r="A84" s="51">
        <f>A83+Calculator!$P$36/200</f>
        <v>2.8799999999999977</v>
      </c>
      <c r="B84" s="43">
        <v>97.477295835215401</v>
      </c>
      <c r="C84" s="48"/>
      <c r="D84" s="27"/>
    </row>
    <row r="85" spans="1:4" ht="18" customHeight="1" x14ac:dyDescent="0.2">
      <c r="A85" s="51">
        <f>A84+Calculator!$P$36/200</f>
        <v>2.9249999999999976</v>
      </c>
      <c r="B85" s="43">
        <v>97.50063522901138</v>
      </c>
      <c r="C85" s="48"/>
      <c r="D85" s="27"/>
    </row>
    <row r="86" spans="1:4" ht="18" customHeight="1" x14ac:dyDescent="0.2">
      <c r="A86" s="51">
        <f>A85+Calculator!$P$36/200</f>
        <v>2.9699999999999975</v>
      </c>
      <c r="B86" s="43">
        <v>97.52346308342922</v>
      </c>
      <c r="C86" s="48"/>
      <c r="D86" s="27"/>
    </row>
    <row r="87" spans="1:4" ht="18" customHeight="1" x14ac:dyDescent="0.2">
      <c r="A87" s="51">
        <f>A86+Calculator!$P$36/200</f>
        <v>3.0149999999999975</v>
      </c>
      <c r="B87" s="43">
        <v>97.54579972911975</v>
      </c>
      <c r="C87" s="48"/>
      <c r="D87" s="27"/>
    </row>
    <row r="88" spans="1:4" ht="18" customHeight="1" x14ac:dyDescent="0.2">
      <c r="A88" s="51">
        <f>A87+Calculator!$P$36/200</f>
        <v>3.0599999999999974</v>
      </c>
      <c r="B88" s="43">
        <v>97.567664674996649</v>
      </c>
      <c r="C88" s="48"/>
      <c r="D88" s="27"/>
    </row>
    <row r="89" spans="1:4" ht="18" customHeight="1" x14ac:dyDescent="0.2">
      <c r="A89" s="51">
        <f>A88+Calculator!$P$36/200</f>
        <v>3.1049999999999973</v>
      </c>
      <c r="B89" s="43">
        <v>97.589076642356176</v>
      </c>
      <c r="C89" s="48"/>
      <c r="D89" s="27"/>
    </row>
    <row r="90" spans="1:4" ht="18" customHeight="1" x14ac:dyDescent="0.2">
      <c r="A90" s="51">
        <f>A89+Calculator!$P$36/200</f>
        <v>3.1499999999999972</v>
      </c>
      <c r="B90" s="43">
        <v>97.610053597417547</v>
      </c>
      <c r="C90" s="48"/>
      <c r="D90" s="27"/>
    </row>
    <row r="91" spans="1:4" ht="18" customHeight="1" x14ac:dyDescent="0.2">
      <c r="A91" s="51">
        <f>A90+Calculator!$P$36/200</f>
        <v>3.1949999999999972</v>
      </c>
      <c r="B91" s="43">
        <v>97.630612782385825</v>
      </c>
      <c r="C91" s="48"/>
      <c r="D91" s="27"/>
    </row>
    <row r="92" spans="1:4" ht="18" customHeight="1" x14ac:dyDescent="0.2">
      <c r="A92" s="51">
        <f>A91+Calculator!$P$36/200</f>
        <v>3.2399999999999971</v>
      </c>
      <c r="B92" s="43">
        <v>97.650770745128625</v>
      </c>
      <c r="C92" s="48"/>
      <c r="D92" s="27"/>
    </row>
    <row r="93" spans="1:4" ht="18" customHeight="1" x14ac:dyDescent="0.2">
      <c r="A93" s="51">
        <f>A92+Calculator!$P$36/200</f>
        <v>3.284999999999997</v>
      </c>
      <c r="B93" s="43">
        <v>97.670543367547609</v>
      </c>
      <c r="C93" s="48"/>
      <c r="D93" s="27"/>
    </row>
    <row r="94" spans="1:4" ht="18" customHeight="1" x14ac:dyDescent="0.2">
      <c r="A94" s="51">
        <f>A93+Calculator!$P$36/200</f>
        <v>3.329999999999997</v>
      </c>
      <c r="B94" s="43">
        <v>97.689945892718498</v>
      </c>
      <c r="C94" s="48"/>
      <c r="D94" s="27"/>
    </row>
    <row r="95" spans="1:4" ht="18" customHeight="1" x14ac:dyDescent="0.2">
      <c r="A95" s="51">
        <f>A94+Calculator!$P$36/200</f>
        <v>3.3749999999999969</v>
      </c>
      <c r="B95" s="43">
        <v>97.708992950865806</v>
      </c>
      <c r="C95" s="48"/>
      <c r="D95" s="27"/>
    </row>
    <row r="96" spans="1:4" ht="18" customHeight="1" x14ac:dyDescent="0.2">
      <c r="A96" s="51">
        <f>A95+Calculator!$P$36/200</f>
        <v>3.4199999999999968</v>
      </c>
      <c r="B96" s="43">
        <v>97.727698584233195</v>
      </c>
      <c r="C96" s="48"/>
      <c r="D96" s="27"/>
    </row>
    <row r="97" spans="1:4" ht="18" customHeight="1" x14ac:dyDescent="0.2">
      <c r="A97" s="51">
        <f>A96+Calculator!$P$36/200</f>
        <v>3.4649999999999967</v>
      </c>
      <c r="B97" s="43">
        <v>97.746076270905093</v>
      </c>
      <c r="C97" s="48"/>
      <c r="D97" s="27"/>
    </row>
    <row r="98" spans="1:4" ht="18" customHeight="1" x14ac:dyDescent="0.2">
      <c r="A98" s="51">
        <f>A97+Calculator!$P$36/200</f>
        <v>3.5099999999999967</v>
      </c>
      <c r="B98" s="43">
        <v>97.764138947630798</v>
      </c>
      <c r="C98" s="48"/>
      <c r="D98" s="27"/>
    </row>
    <row r="99" spans="1:4" ht="18" customHeight="1" x14ac:dyDescent="0.2">
      <c r="A99" s="51">
        <f>A98+Calculator!$P$36/200</f>
        <v>3.5549999999999966</v>
      </c>
      <c r="B99" s="43">
        <v>97.781899031698899</v>
      </c>
      <c r="C99" s="48"/>
      <c r="D99" s="27"/>
    </row>
    <row r="100" spans="1:4" ht="18" customHeight="1" x14ac:dyDescent="0.2">
      <c r="A100" s="51">
        <f>A99+Calculator!$P$36/200</f>
        <v>3.5999999999999965</v>
      </c>
      <c r="B100" s="43">
        <v>97.799368441905969</v>
      </c>
      <c r="C100" s="48"/>
      <c r="D100" s="27"/>
    </row>
    <row r="101" spans="1:4" ht="18" customHeight="1" x14ac:dyDescent="0.2">
      <c r="A101" s="51">
        <f>A100+Calculator!$P$36/200</f>
        <v>3.6449999999999965</v>
      </c>
      <c r="B101" s="43">
        <v>97.816558618661276</v>
      </c>
      <c r="C101" s="48"/>
      <c r="D101" s="27"/>
    </row>
    <row r="102" spans="1:4" ht="18" customHeight="1" x14ac:dyDescent="0.2">
      <c r="A102" s="51">
        <f>A101+Calculator!$P$36/200</f>
        <v>3.6899999999999964</v>
      </c>
      <c r="B102" s="43">
        <v>97.833480543265978</v>
      </c>
      <c r="C102" s="48"/>
      <c r="D102" s="27"/>
    </row>
    <row r="103" spans="1:4" ht="18" customHeight="1" x14ac:dyDescent="0.2">
      <c r="A103" s="51">
        <f>A102+Calculator!$P$36/200</f>
        <v>3.7349999999999963</v>
      </c>
      <c r="B103" s="43">
        <v>97.850144756403495</v>
      </c>
      <c r="C103" s="48"/>
      <c r="D103" s="27"/>
    </row>
    <row r="104" spans="1:4" ht="18" customHeight="1" x14ac:dyDescent="0.2">
      <c r="A104" s="51">
        <f>A103+Calculator!$P$36/200</f>
        <v>3.7799999999999963</v>
      </c>
      <c r="B104" s="43">
        <v>97.866561375875264</v>
      </c>
      <c r="C104" s="48"/>
      <c r="D104" s="27"/>
    </row>
    <row r="105" spans="1:4" ht="18" customHeight="1" x14ac:dyDescent="0.2">
      <c r="A105" s="51">
        <f>A104+Calculator!$P$36/200</f>
        <v>3.8249999999999962</v>
      </c>
      <c r="B105" s="43">
        <v>97.882740113614716</v>
      </c>
      <c r="C105" s="48"/>
      <c r="D105" s="27"/>
    </row>
    <row r="106" spans="1:4" ht="18" customHeight="1" x14ac:dyDescent="0.2">
      <c r="A106" s="51">
        <f>A105+Calculator!$P$36/200</f>
        <v>3.8699999999999961</v>
      </c>
      <c r="B106" s="43">
        <v>97.898690292009832</v>
      </c>
      <c r="C106" s="48"/>
      <c r="D106" s="27"/>
    </row>
    <row r="107" spans="1:4" ht="18" customHeight="1" x14ac:dyDescent="0.2">
      <c r="A107" s="51">
        <f>A106+Calculator!$P$36/200</f>
        <v>3.914999999999996</v>
      </c>
      <c r="B107" s="43">
        <v>97.914420859564018</v>
      </c>
      <c r="C107" s="48"/>
      <c r="D107" s="27"/>
    </row>
    <row r="108" spans="1:4" ht="18" customHeight="1" x14ac:dyDescent="0.2">
      <c r="A108" s="51">
        <f>A107+Calculator!$P$36/200</f>
        <v>3.959999999999996</v>
      </c>
      <c r="B108" s="43">
        <v>97.929940405922622</v>
      </c>
      <c r="C108" s="48"/>
      <c r="D108" s="27"/>
    </row>
    <row r="109" spans="1:4" ht="18" customHeight="1" x14ac:dyDescent="0.2">
      <c r="A109" s="51">
        <f>A108+Calculator!$P$36/200</f>
        <v>4.0049999999999963</v>
      </c>
      <c r="B109" s="43">
        <v>97.945257176291875</v>
      </c>
      <c r="C109" s="48"/>
      <c r="D109" s="27"/>
    </row>
    <row r="110" spans="1:4" ht="18" customHeight="1" x14ac:dyDescent="0.2">
      <c r="A110" s="51">
        <f>A109+Calculator!$P$36/200</f>
        <v>4.0499999999999963</v>
      </c>
      <c r="B110" s="43">
        <v>97.960379085275378</v>
      </c>
      <c r="C110" s="48"/>
      <c r="D110" s="27"/>
    </row>
    <row r="111" spans="1:4" ht="18" customHeight="1" x14ac:dyDescent="0.2">
      <c r="A111" s="51">
        <f>A110+Calculator!$P$36/200</f>
        <v>4.0949999999999962</v>
      </c>
      <c r="B111" s="43">
        <v>97.975313730152081</v>
      </c>
      <c r="C111" s="48"/>
      <c r="D111" s="27"/>
    </row>
    <row r="112" spans="1:4" ht="18" customHeight="1" x14ac:dyDescent="0.2">
      <c r="A112" s="51">
        <f>A111+Calculator!$P$36/200</f>
        <v>4.1399999999999961</v>
      </c>
      <c r="B112" s="43">
        <v>97.990068403618878</v>
      </c>
      <c r="C112" s="48"/>
      <c r="D112" s="27"/>
    </row>
    <row r="113" spans="1:4" ht="18" customHeight="1" x14ac:dyDescent="0.2">
      <c r="A113" s="51">
        <f>A112+Calculator!$P$36/200</f>
        <v>4.1849999999999961</v>
      </c>
      <c r="B113" s="43">
        <v>98.004650106019625</v>
      </c>
      <c r="C113" s="48"/>
      <c r="D113" s="27"/>
    </row>
    <row r="114" spans="1:4" ht="18" customHeight="1" x14ac:dyDescent="0.2">
      <c r="A114" s="51">
        <f>A113+Calculator!$P$36/200</f>
        <v>4.229999999999996</v>
      </c>
      <c r="B114" s="43">
        <v>98.019065557081731</v>
      </c>
      <c r="C114" s="48"/>
      <c r="D114" s="27"/>
    </row>
    <row r="115" spans="1:4" ht="18" customHeight="1" x14ac:dyDescent="0.2">
      <c r="A115" s="51">
        <f>A114+Calculator!$P$36/200</f>
        <v>4.2749999999999959</v>
      </c>
      <c r="B115" s="43">
        <v>98.033321207180137</v>
      </c>
      <c r="C115" s="48"/>
      <c r="D115" s="27"/>
    </row>
    <row r="116" spans="1:4" ht="18" customHeight="1" x14ac:dyDescent="0.2">
      <c r="A116" s="51">
        <f>A115+Calculator!$P$36/200</f>
        <v>4.3199999999999958</v>
      </c>
      <c r="B116" s="43">
        <v>98.04742324814822</v>
      </c>
      <c r="C116" s="48"/>
      <c r="D116" s="27"/>
    </row>
    <row r="117" spans="1:4" ht="18" customHeight="1" x14ac:dyDescent="0.2">
      <c r="A117" s="51">
        <f>A116+Calculator!$P$36/200</f>
        <v>4.3649999999999958</v>
      </c>
      <c r="B117" s="43">
        <v>98.061377623653783</v>
      </c>
      <c r="C117" s="48"/>
      <c r="D117" s="27"/>
    </row>
    <row r="118" spans="1:4" ht="18" customHeight="1" x14ac:dyDescent="0.2">
      <c r="A118" s="51">
        <f>A117+Calculator!$P$36/200</f>
        <v>4.4099999999999957</v>
      </c>
      <c r="B118" s="43">
        <v>98.075190039157789</v>
      </c>
      <c r="C118" s="48"/>
      <c r="D118" s="27"/>
    </row>
    <row r="119" spans="1:4" ht="18" customHeight="1" x14ac:dyDescent="0.2">
      <c r="A119" s="51">
        <f>A118+Calculator!$P$36/200</f>
        <v>4.4549999999999956</v>
      </c>
      <c r="B119" s="43">
        <v>98.088865971472813</v>
      </c>
      <c r="C119" s="48"/>
      <c r="D119" s="27"/>
    </row>
    <row r="120" spans="1:4" ht="18" customHeight="1" x14ac:dyDescent="0.2">
      <c r="A120" s="51">
        <f>A119+Calculator!$P$36/200</f>
        <v>4.4999999999999956</v>
      </c>
      <c r="B120" s="43">
        <v>98.102410677937371</v>
      </c>
      <c r="C120" s="48"/>
      <c r="D120" s="27"/>
    </row>
    <row r="121" spans="1:4" ht="18" customHeight="1" x14ac:dyDescent="0.2">
      <c r="A121" s="51">
        <f>A120+Calculator!$P$36/200</f>
        <v>4.5449999999999955</v>
      </c>
      <c r="B121" s="43">
        <v>98.115829205221573</v>
      </c>
      <c r="C121" s="48"/>
      <c r="D121" s="27"/>
    </row>
    <row r="122" spans="1:4" ht="18" customHeight="1" x14ac:dyDescent="0.2">
      <c r="A122" s="51">
        <f>A121+Calculator!$P$36/200</f>
        <v>4.5899999999999954</v>
      </c>
      <c r="B122" s="43">
        <v>98.129126397779032</v>
      </c>
      <c r="C122" s="48"/>
      <c r="D122" s="27"/>
    </row>
    <row r="123" spans="1:4" ht="18" customHeight="1" x14ac:dyDescent="0.2">
      <c r="A123" s="51">
        <f>A122+Calculator!$P$36/200</f>
        <v>4.6349999999999953</v>
      </c>
      <c r="B123" s="43">
        <v>98.142306905959316</v>
      </c>
      <c r="C123" s="48"/>
      <c r="D123" s="27"/>
    </row>
    <row r="124" spans="1:4" ht="18" customHeight="1" x14ac:dyDescent="0.2">
      <c r="A124" s="51">
        <f>A123+Calculator!$P$36/200</f>
        <v>4.6799999999999953</v>
      </c>
      <c r="B124" s="43">
        <v>98.155375193794555</v>
      </c>
      <c r="C124" s="48"/>
      <c r="D124" s="27"/>
    </row>
    <row r="125" spans="1:4" ht="18" customHeight="1" x14ac:dyDescent="0.2">
      <c r="A125" s="51">
        <f>A124+Calculator!$P$36/200</f>
        <v>4.7249999999999952</v>
      </c>
      <c r="B125" s="43">
        <v>98.168335546473386</v>
      </c>
      <c r="C125" s="48"/>
      <c r="D125" s="27"/>
    </row>
    <row r="126" spans="1:4" ht="18" customHeight="1" x14ac:dyDescent="0.2">
      <c r="A126" s="51">
        <f>A125+Calculator!$P$36/200</f>
        <v>4.7699999999999951</v>
      </c>
      <c r="B126" s="43">
        <v>98.181192077514794</v>
      </c>
      <c r="C126" s="48"/>
      <c r="D126" s="27"/>
    </row>
    <row r="127" spans="1:4" ht="18" customHeight="1" x14ac:dyDescent="0.2">
      <c r="A127" s="51">
        <f>A126+Calculator!$P$36/200</f>
        <v>4.8149999999999951</v>
      </c>
      <c r="B127" s="43">
        <v>98.193948735653905</v>
      </c>
      <c r="C127" s="48"/>
      <c r="D127" s="27"/>
    </row>
    <row r="128" spans="1:4" ht="18" customHeight="1" x14ac:dyDescent="0.2">
      <c r="A128" s="51">
        <f>A127+Calculator!$P$36/200</f>
        <v>4.859999999999995</v>
      </c>
      <c r="B128" s="43">
        <v>98.206609311451416</v>
      </c>
      <c r="C128" s="48"/>
      <c r="D128" s="27"/>
    </row>
    <row r="129" spans="1:4" ht="18" customHeight="1" x14ac:dyDescent="0.2">
      <c r="A129" s="51">
        <f>A128+Calculator!$P$36/200</f>
        <v>4.9049999999999949</v>
      </c>
      <c r="B129" s="43">
        <v>98.219177443637662</v>
      </c>
      <c r="C129" s="48"/>
      <c r="D129" s="27"/>
    </row>
    <row r="130" spans="1:4" ht="18" customHeight="1" x14ac:dyDescent="0.2">
      <c r="A130" s="51">
        <f>A129+Calculator!$P$36/200</f>
        <v>4.9499999999999948</v>
      </c>
      <c r="B130" s="43">
        <v>98.231656625202007</v>
      </c>
      <c r="C130" s="48"/>
      <c r="D130" s="27"/>
    </row>
    <row r="131" spans="1:4" ht="18" customHeight="1" x14ac:dyDescent="0.2">
      <c r="A131" s="51">
        <f>A130+Calculator!$P$36/200</f>
        <v>4.9949999999999948</v>
      </c>
      <c r="B131" s="43">
        <v>98.244050209237912</v>
      </c>
      <c r="C131" s="48"/>
      <c r="D131" s="27"/>
    </row>
    <row r="132" spans="1:4" ht="18" customHeight="1" x14ac:dyDescent="0.2">
      <c r="A132" s="51">
        <f>A131+Calculator!$P$36/200</f>
        <v>5.0399999999999947</v>
      </c>
      <c r="B132" s="43">
        <v>98.256361414553339</v>
      </c>
      <c r="C132" s="48"/>
      <c r="D132" s="27"/>
    </row>
    <row r="133" spans="1:4" ht="18" customHeight="1" x14ac:dyDescent="0.2">
      <c r="A133" s="51">
        <f>A132+Calculator!$P$36/200</f>
        <v>5.0849999999999946</v>
      </c>
      <c r="B133" s="43">
        <v>98.268593331055982</v>
      </c>
      <c r="C133" s="48"/>
      <c r="D133" s="27"/>
    </row>
    <row r="134" spans="1:4" ht="18" customHeight="1" x14ac:dyDescent="0.2">
      <c r="A134" s="51">
        <f>A133+Calculator!$P$36/200</f>
        <v>5.1299999999999946</v>
      </c>
      <c r="B134" s="43">
        <v>98.280748924922491</v>
      </c>
      <c r="C134" s="48"/>
      <c r="D134" s="27"/>
    </row>
    <row r="135" spans="1:4" ht="18" customHeight="1" x14ac:dyDescent="0.2">
      <c r="A135" s="51">
        <f>A134+Calculator!$P$36/200</f>
        <v>5.1749999999999945</v>
      </c>
      <c r="B135" s="43">
        <v>98.292831043560156</v>
      </c>
      <c r="C135" s="48"/>
      <c r="D135" s="27"/>
    </row>
    <row r="136" spans="1:4" ht="18" customHeight="1" x14ac:dyDescent="0.2">
      <c r="A136" s="51">
        <f>A135+Calculator!$P$36/200</f>
        <v>5.2199999999999944</v>
      </c>
      <c r="B136" s="43">
        <v>98.304842420369525</v>
      </c>
      <c r="C136" s="48"/>
      <c r="D136" s="27"/>
    </row>
    <row r="137" spans="1:4" ht="18" customHeight="1" x14ac:dyDescent="0.2">
      <c r="A137" s="51">
        <f>A136+Calculator!$P$36/200</f>
        <v>5.2649999999999944</v>
      </c>
      <c r="B137" s="43">
        <v>98.316785679315899</v>
      </c>
      <c r="C137" s="48"/>
      <c r="D137" s="27"/>
    </row>
    <row r="138" spans="1:4" ht="18" customHeight="1" x14ac:dyDescent="0.2">
      <c r="A138" s="51">
        <f>A137+Calculator!$P$36/200</f>
        <v>5.3099999999999943</v>
      </c>
      <c r="B138" s="43">
        <v>98.328663339317472</v>
      </c>
      <c r="C138" s="48"/>
      <c r="D138" s="27"/>
    </row>
    <row r="139" spans="1:4" ht="18" customHeight="1" x14ac:dyDescent="0.2">
      <c r="A139" s="51">
        <f>A138+Calculator!$P$36/200</f>
        <v>5.3549999999999942</v>
      </c>
      <c r="B139" s="43">
        <v>98.340477818457344</v>
      </c>
      <c r="C139" s="48"/>
      <c r="D139" s="27"/>
    </row>
    <row r="140" spans="1:4" ht="18" customHeight="1" x14ac:dyDescent="0.2">
      <c r="A140" s="51">
        <f>A139+Calculator!$P$36/200</f>
        <v>5.3999999999999941</v>
      </c>
      <c r="B140" s="43">
        <v>98.352231438026493</v>
      </c>
      <c r="C140" s="48"/>
      <c r="D140" s="27"/>
    </row>
    <row r="141" spans="1:4" ht="18" customHeight="1" x14ac:dyDescent="0.2">
      <c r="A141" s="51">
        <f>A140+Calculator!$P$36/200</f>
        <v>5.4449999999999941</v>
      </c>
      <c r="B141" s="43">
        <v>98.363926426404703</v>
      </c>
      <c r="C141" s="48"/>
      <c r="D141" s="27"/>
    </row>
    <row r="142" spans="1:4" ht="18" customHeight="1" x14ac:dyDescent="0.2">
      <c r="A142" s="51">
        <f>A141+Calculator!$P$36/200</f>
        <v>5.489999999999994</v>
      </c>
      <c r="B142" s="43">
        <v>98.375564922785586</v>
      </c>
      <c r="C142" s="48"/>
      <c r="D142" s="27"/>
    </row>
    <row r="143" spans="1:4" ht="18" customHeight="1" x14ac:dyDescent="0.2">
      <c r="A143" s="51">
        <f>A142+Calculator!$P$36/200</f>
        <v>5.5349999999999939</v>
      </c>
      <c r="B143" s="43">
        <v>98.387148980752343</v>
      </c>
      <c r="C143" s="48"/>
      <c r="D143" s="27"/>
    </row>
    <row r="144" spans="1:4" ht="18" customHeight="1" x14ac:dyDescent="0.2">
      <c r="A144" s="51">
        <f>A143+Calculator!$P$36/200</f>
        <v>5.5799999999999939</v>
      </c>
      <c r="B144" s="43">
        <v>98.398680571709988</v>
      </c>
      <c r="C144" s="48"/>
      <c r="D144" s="27"/>
    </row>
    <row r="145" spans="1:4" ht="18" customHeight="1" x14ac:dyDescent="0.2">
      <c r="A145" s="51">
        <f>A144+Calculator!$P$36/200</f>
        <v>5.6249999999999938</v>
      </c>
      <c r="B145" s="43">
        <v>98.410161588179903</v>
      </c>
      <c r="C145" s="48"/>
      <c r="D145" s="27"/>
    </row>
    <row r="146" spans="1:4" ht="18" customHeight="1" x14ac:dyDescent="0.2">
      <c r="A146" s="51">
        <f>A145+Calculator!$P$36/200</f>
        <v>5.6699999999999937</v>
      </c>
      <c r="B146" s="43">
        <v>98.421593846962196</v>
      </c>
      <c r="C146" s="48"/>
      <c r="D146" s="27"/>
    </row>
    <row r="147" spans="1:4" ht="18" customHeight="1" x14ac:dyDescent="0.2">
      <c r="A147" s="51">
        <f>A146+Calculator!$P$36/200</f>
        <v>5.7149999999999936</v>
      </c>
      <c r="B147" s="43">
        <v>98.432979092171308</v>
      </c>
      <c r="C147" s="48"/>
      <c r="D147" s="27"/>
    </row>
    <row r="148" spans="1:4" ht="18" customHeight="1" x14ac:dyDescent="0.2">
      <c r="A148" s="51">
        <f>A147+Calculator!$P$36/200</f>
        <v>5.7599999999999936</v>
      </c>
      <c r="B148" s="43">
        <v>98.444318998149754</v>
      </c>
      <c r="C148" s="48"/>
      <c r="D148" s="27"/>
    </row>
    <row r="149" spans="1:4" ht="18" customHeight="1" x14ac:dyDescent="0.2">
      <c r="A149" s="51">
        <f>A148+Calculator!$P$36/200</f>
        <v>5.8049999999999935</v>
      </c>
      <c r="B149" s="43">
        <v>98.455615172265041</v>
      </c>
      <c r="C149" s="48"/>
      <c r="D149" s="27"/>
    </row>
    <row r="150" spans="1:4" ht="18" customHeight="1" x14ac:dyDescent="0.2">
      <c r="A150" s="51">
        <f>A149+Calculator!$P$36/200</f>
        <v>5.8499999999999934</v>
      </c>
      <c r="B150" s="43">
        <v>98.46686915759436</v>
      </c>
      <c r="C150" s="48"/>
      <c r="D150" s="27"/>
    </row>
    <row r="151" spans="1:4" ht="18" customHeight="1" x14ac:dyDescent="0.2">
      <c r="A151" s="51">
        <f>A150+Calculator!$P$36/200</f>
        <v>5.8949999999999934</v>
      </c>
      <c r="B151" s="43">
        <v>98.478082435501662</v>
      </c>
      <c r="C151" s="48"/>
      <c r="D151" s="27"/>
    </row>
    <row r="152" spans="1:4" ht="18" customHeight="1" x14ac:dyDescent="0.2">
      <c r="A152" s="51">
        <f>A151+Calculator!$P$36/200</f>
        <v>5.9399999999999933</v>
      </c>
      <c r="B152" s="43">
        <v>98.489256428111304</v>
      </c>
      <c r="C152" s="48"/>
      <c r="D152" s="27"/>
    </row>
    <row r="153" spans="1:4" ht="18" customHeight="1" x14ac:dyDescent="0.2">
      <c r="A153" s="51">
        <f>A152+Calculator!$P$36/200</f>
        <v>5.9849999999999932</v>
      </c>
      <c r="B153" s="43">
        <v>98.500392500682565</v>
      </c>
      <c r="C153" s="48"/>
      <c r="D153" s="27"/>
    </row>
    <row r="154" spans="1:4" ht="18" customHeight="1" x14ac:dyDescent="0.2">
      <c r="A154" s="51">
        <f>A153+Calculator!$P$36/200</f>
        <v>6.0299999999999931</v>
      </c>
      <c r="B154" s="43">
        <v>98.511491963888801</v>
      </c>
      <c r="C154" s="48"/>
      <c r="D154" s="27"/>
    </row>
    <row r="155" spans="1:4" ht="18" customHeight="1" x14ac:dyDescent="0.2">
      <c r="A155" s="51">
        <f>A154+Calculator!$P$36/200</f>
        <v>6.0749999999999931</v>
      </c>
      <c r="B155" s="43">
        <v>98.522556076005358</v>
      </c>
      <c r="C155" s="48"/>
      <c r="D155" s="27"/>
    </row>
    <row r="156" spans="1:4" ht="18" customHeight="1" x14ac:dyDescent="0.2">
      <c r="A156" s="51">
        <f>A155+Calculator!$P$36/200</f>
        <v>6.119999999999993</v>
      </c>
      <c r="B156" s="43">
        <v>98.533586045009571</v>
      </c>
      <c r="C156" s="48"/>
      <c r="D156" s="27"/>
    </row>
    <row r="157" spans="1:4" ht="18" customHeight="1" x14ac:dyDescent="0.2">
      <c r="A157" s="51">
        <f>A156+Calculator!$P$36/200</f>
        <v>6.1649999999999929</v>
      </c>
      <c r="B157" s="43">
        <v>98.544583030596726</v>
      </c>
      <c r="C157" s="48"/>
      <c r="D157" s="27"/>
    </row>
    <row r="158" spans="1:4" ht="18" customHeight="1" x14ac:dyDescent="0.2">
      <c r="A158" s="51">
        <f>A157+Calculator!$P$36/200</f>
        <v>6.2099999999999929</v>
      </c>
      <c r="B158" s="43">
        <v>98.555548146115001</v>
      </c>
      <c r="C158" s="48"/>
      <c r="D158" s="27"/>
    </row>
    <row r="159" spans="1:4" ht="18" customHeight="1" x14ac:dyDescent="0.2">
      <c r="A159" s="51">
        <f>A158+Calculator!$P$36/200</f>
        <v>6.2549999999999928</v>
      </c>
      <c r="B159" s="43">
        <v>98.566482460422947</v>
      </c>
      <c r="C159" s="48"/>
      <c r="D159" s="27"/>
    </row>
    <row r="160" spans="1:4" ht="18" customHeight="1" x14ac:dyDescent="0.2">
      <c r="A160" s="51">
        <f>A159+Calculator!$P$36/200</f>
        <v>6.2999999999999927</v>
      </c>
      <c r="B160" s="43">
        <v>98.57738699967237</v>
      </c>
      <c r="C160" s="48"/>
      <c r="D160" s="27"/>
    </row>
    <row r="161" spans="1:4" ht="18" customHeight="1" x14ac:dyDescent="0.2">
      <c r="A161" s="51">
        <f>A160+Calculator!$P$36/200</f>
        <v>6.3449999999999926</v>
      </c>
      <c r="B161" s="43">
        <v>98.588262749019862</v>
      </c>
      <c r="C161" s="48"/>
      <c r="D161" s="27"/>
    </row>
    <row r="162" spans="1:4" ht="18" customHeight="1" x14ac:dyDescent="0.2">
      <c r="A162" s="51">
        <f>A161+Calculator!$P$36/200</f>
        <v>6.3899999999999926</v>
      </c>
      <c r="B162" s="43">
        <v>98.599110654269609</v>
      </c>
      <c r="C162" s="48"/>
      <c r="D162" s="27"/>
    </row>
    <row r="163" spans="1:4" ht="18" customHeight="1" x14ac:dyDescent="0.2">
      <c r="A163" s="51">
        <f>A162+Calculator!$P$36/200</f>
        <v>6.4349999999999925</v>
      </c>
      <c r="B163" s="43">
        <v>98.609931623450251</v>
      </c>
      <c r="C163" s="48"/>
      <c r="D163" s="27"/>
    </row>
    <row r="164" spans="1:4" ht="18" customHeight="1" x14ac:dyDescent="0.2">
      <c r="A164" s="51">
        <f>A163+Calculator!$P$36/200</f>
        <v>6.4799999999999924</v>
      </c>
      <c r="B164" s="43">
        <v>98.620726528328717</v>
      </c>
      <c r="C164" s="48"/>
      <c r="D164" s="27"/>
    </row>
    <row r="165" spans="1:4" ht="18" customHeight="1" x14ac:dyDescent="0.2">
      <c r="A165" s="51">
        <f>A164+Calculator!$P$36/200</f>
        <v>6.5249999999999924</v>
      </c>
      <c r="B165" s="43">
        <v>98.631496205863215</v>
      </c>
      <c r="C165" s="48"/>
      <c r="D165" s="27"/>
    </row>
    <row r="166" spans="1:4" ht="18" customHeight="1" x14ac:dyDescent="0.2">
      <c r="A166" s="51">
        <f>A165+Calculator!$P$36/200</f>
        <v>6.5699999999999923</v>
      </c>
      <c r="B166" s="43">
        <v>98.642241459597955</v>
      </c>
      <c r="C166" s="48"/>
      <c r="D166" s="27"/>
    </row>
    <row r="167" spans="1:4" ht="18" customHeight="1" x14ac:dyDescent="0.2">
      <c r="A167" s="51">
        <f>A166+Calculator!$P$36/200</f>
        <v>6.6149999999999922</v>
      </c>
      <c r="B167" s="43">
        <v>98.652963061002055</v>
      </c>
      <c r="C167" s="48"/>
      <c r="D167" s="27"/>
    </row>
    <row r="168" spans="1:4" ht="18" customHeight="1" x14ac:dyDescent="0.2">
      <c r="A168" s="51">
        <f>A167+Calculator!$P$36/200</f>
        <v>6.6599999999999921</v>
      </c>
      <c r="B168" s="43">
        <v>98.663661750754713</v>
      </c>
      <c r="C168" s="48"/>
      <c r="D168" s="27"/>
    </row>
    <row r="169" spans="1:4" ht="18" customHeight="1" x14ac:dyDescent="0.2">
      <c r="A169" s="51">
        <f>A168+Calculator!$P$36/200</f>
        <v>6.7049999999999921</v>
      </c>
      <c r="B169" s="43">
        <v>98.674338239978781</v>
      </c>
      <c r="C169" s="48"/>
      <c r="D169" s="27"/>
    </row>
    <row r="170" spans="1:4" ht="18" customHeight="1" x14ac:dyDescent="0.2">
      <c r="A170" s="51">
        <f>A169+Calculator!$P$36/200</f>
        <v>6.749999999999992</v>
      </c>
      <c r="B170" s="43">
        <v>98.684993211425066</v>
      </c>
      <c r="C170" s="48"/>
      <c r="D170" s="27"/>
    </row>
    <row r="171" spans="1:4" ht="18" customHeight="1" x14ac:dyDescent="0.2">
      <c r="A171" s="51">
        <f>A170+Calculator!$P$36/200</f>
        <v>6.7949999999999919</v>
      </c>
      <c r="B171" s="43">
        <v>98.695627320608935</v>
      </c>
      <c r="C171" s="48"/>
      <c r="D171" s="27"/>
    </row>
    <row r="172" spans="1:4" ht="18" customHeight="1" x14ac:dyDescent="0.2">
      <c r="A172" s="51">
        <f>A171+Calculator!$P$36/200</f>
        <v>6.8399999999999919</v>
      </c>
      <c r="B172" s="43">
        <v>98.706241196901544</v>
      </c>
      <c r="C172" s="48"/>
      <c r="D172" s="27"/>
    </row>
    <row r="173" spans="1:4" ht="18" customHeight="1" x14ac:dyDescent="0.2">
      <c r="A173" s="51">
        <f>A172+Calculator!$P$36/200</f>
        <v>6.8849999999999918</v>
      </c>
      <c r="B173" s="43">
        <v>98.716835444577157</v>
      </c>
      <c r="C173" s="48"/>
      <c r="D173" s="27"/>
    </row>
    <row r="174" spans="1:4" ht="18" customHeight="1" x14ac:dyDescent="0.2">
      <c r="A174" s="51">
        <f>A173+Calculator!$P$36/200</f>
        <v>6.9299999999999917</v>
      </c>
      <c r="B174" s="43">
        <v>98.727410643818658</v>
      </c>
      <c r="C174" s="48"/>
      <c r="D174" s="27"/>
    </row>
    <row r="175" spans="1:4" ht="18" customHeight="1" x14ac:dyDescent="0.2">
      <c r="A175" s="51">
        <f>A174+Calculator!$P$36/200</f>
        <v>6.9749999999999917</v>
      </c>
      <c r="B175" s="43">
        <v>98.737967351682585</v>
      </c>
      <c r="C175" s="48"/>
      <c r="D175" s="27"/>
    </row>
    <row r="176" spans="1:4" ht="18" customHeight="1" x14ac:dyDescent="0.2">
      <c r="A176" s="51">
        <f>A175+Calculator!$P$36/200</f>
        <v>7.0199999999999916</v>
      </c>
      <c r="B176" s="43">
        <v>98.748506103025633</v>
      </c>
      <c r="C176" s="48"/>
      <c r="D176" s="27"/>
    </row>
    <row r="177" spans="1:4" ht="18" customHeight="1" x14ac:dyDescent="0.2">
      <c r="A177" s="51">
        <f>A176+Calculator!$P$36/200</f>
        <v>7.0649999999999915</v>
      </c>
      <c r="B177" s="43">
        <v>98.759027411393873</v>
      </c>
      <c r="C177" s="48"/>
      <c r="D177" s="27"/>
    </row>
    <row r="178" spans="1:4" ht="18" customHeight="1" x14ac:dyDescent="0.2">
      <c r="A178" s="51">
        <f>A177+Calculator!$P$36/200</f>
        <v>7.1099999999999914</v>
      </c>
      <c r="B178" s="43">
        <v>98.769531769876409</v>
      </c>
      <c r="C178" s="48"/>
      <c r="D178" s="27"/>
    </row>
    <row r="179" spans="1:4" ht="18" customHeight="1" x14ac:dyDescent="0.2">
      <c r="A179" s="51">
        <f>A178+Calculator!$P$36/200</f>
        <v>7.1549999999999914</v>
      </c>
      <c r="B179" s="43">
        <v>98.78001965192486</v>
      </c>
      <c r="C179" s="48"/>
      <c r="D179" s="27"/>
    </row>
    <row r="180" spans="1:4" ht="18" customHeight="1" x14ac:dyDescent="0.2">
      <c r="A180" s="51">
        <f>A179+Calculator!$P$36/200</f>
        <v>7.1999999999999913</v>
      </c>
      <c r="B180" s="43">
        <v>98.790491512139923</v>
      </c>
      <c r="C180" s="48"/>
      <c r="D180" s="27"/>
    </row>
    <row r="181" spans="1:4" ht="18" customHeight="1" x14ac:dyDescent="0.2">
      <c r="A181" s="51">
        <f>A180+Calculator!$P$36/200</f>
        <v>7.2449999999999912</v>
      </c>
      <c r="B181" s="43">
        <v>98.800947787026402</v>
      </c>
      <c r="C181" s="48"/>
      <c r="D181" s="27"/>
    </row>
    <row r="182" spans="1:4" ht="18" customHeight="1" x14ac:dyDescent="0.2">
      <c r="A182" s="51">
        <f>A181+Calculator!$P$36/200</f>
        <v>7.2899999999999912</v>
      </c>
      <c r="B182" s="43">
        <v>98.811388895718039</v>
      </c>
      <c r="C182" s="48"/>
      <c r="D182" s="27"/>
    </row>
    <row r="183" spans="1:4" ht="18" customHeight="1" x14ac:dyDescent="0.2">
      <c r="A183" s="51">
        <f>A182+Calculator!$P$36/200</f>
        <v>7.3349999999999911</v>
      </c>
      <c r="B183" s="43">
        <v>98.821815240673274</v>
      </c>
      <c r="C183" s="48"/>
      <c r="D183" s="27"/>
    </row>
    <row r="184" spans="1:4" ht="18" customHeight="1" x14ac:dyDescent="0.2">
      <c r="A184" s="51">
        <f>A183+Calculator!$P$36/200</f>
        <v>7.379999999999991</v>
      </c>
      <c r="B184" s="43">
        <v>98.832227208343056</v>
      </c>
      <c r="C184" s="48"/>
      <c r="D184" s="27"/>
    </row>
    <row r="185" spans="1:4" ht="18" customHeight="1" x14ac:dyDescent="0.2">
      <c r="A185" s="51">
        <f>A184+Calculator!$P$36/200</f>
        <v>7.4249999999999909</v>
      </c>
      <c r="B185" s="43">
        <v>98.84262516981201</v>
      </c>
      <c r="C185" s="48"/>
      <c r="D185" s="27"/>
    </row>
    <row r="186" spans="1:4" ht="18" customHeight="1" x14ac:dyDescent="0.2">
      <c r="A186" s="51">
        <f>A185+Calculator!$P$36/200</f>
        <v>7.4699999999999909</v>
      </c>
      <c r="B186" s="43">
        <v>98.853009481413793</v>
      </c>
      <c r="C186" s="48"/>
      <c r="D186" s="27"/>
    </row>
    <row r="187" spans="1:4" ht="18" customHeight="1" x14ac:dyDescent="0.2">
      <c r="A187" s="51">
        <f>A186+Calculator!$P$36/200</f>
        <v>7.5149999999999908</v>
      </c>
      <c r="B187" s="43">
        <v>98.863380485321898</v>
      </c>
      <c r="C187" s="48"/>
      <c r="D187" s="27"/>
    </row>
    <row r="188" spans="1:4" ht="18" customHeight="1" x14ac:dyDescent="0.2">
      <c r="A188" s="51">
        <f>A187+Calculator!$P$36/200</f>
        <v>7.5599999999999907</v>
      </c>
      <c r="B188" s="43">
        <v>98.873738510116638</v>
      </c>
      <c r="C188" s="48"/>
      <c r="D188" s="27"/>
    </row>
    <row r="189" spans="1:4" ht="18" customHeight="1" x14ac:dyDescent="0.2">
      <c r="A189" s="51">
        <f>A188+Calculator!$P$36/200</f>
        <v>7.6049999999999907</v>
      </c>
      <c r="B189" s="43">
        <v>98.88408387132958</v>
      </c>
      <c r="C189" s="48"/>
      <c r="D189" s="27"/>
    </row>
    <row r="190" spans="1:4" ht="18" customHeight="1" x14ac:dyDescent="0.2">
      <c r="A190" s="51">
        <f>A189+Calculator!$P$36/200</f>
        <v>7.6499999999999906</v>
      </c>
      <c r="B190" s="43">
        <v>98.894416871966044</v>
      </c>
      <c r="C190" s="48"/>
      <c r="D190" s="27"/>
    </row>
    <row r="191" spans="1:4" ht="18" customHeight="1" x14ac:dyDescent="0.2">
      <c r="A191" s="51">
        <f>A190+Calculator!$P$36/200</f>
        <v>7.6949999999999905</v>
      </c>
      <c r="B191" s="43">
        <v>98.904737803006697</v>
      </c>
      <c r="C191" s="48"/>
      <c r="D191" s="27"/>
    </row>
    <row r="192" spans="1:4" ht="18" customHeight="1" x14ac:dyDescent="0.2">
      <c r="A192" s="51">
        <f>A191+Calculator!$P$36/200</f>
        <v>7.7399999999999904</v>
      </c>
      <c r="B192" s="43">
        <v>98.915046943889052</v>
      </c>
      <c r="C192" s="48"/>
      <c r="D192" s="27"/>
    </row>
    <row r="193" spans="1:4" ht="18" customHeight="1" x14ac:dyDescent="0.2">
      <c r="A193" s="51">
        <f>A192+Calculator!$P$36/200</f>
        <v>7.7849999999999904</v>
      </c>
      <c r="B193" s="43">
        <v>98.92534456296967</v>
      </c>
      <c r="C193" s="48"/>
      <c r="D193" s="27"/>
    </row>
    <row r="194" spans="1:4" ht="18" customHeight="1" x14ac:dyDescent="0.2">
      <c r="A194" s="51">
        <f>A193+Calculator!$P$36/200</f>
        <v>7.8299999999999903</v>
      </c>
      <c r="B194" s="43">
        <v>98.93563091796787</v>
      </c>
      <c r="C194" s="48"/>
      <c r="D194" s="27"/>
    </row>
    <row r="195" spans="1:4" ht="18" customHeight="1" x14ac:dyDescent="0.2">
      <c r="A195" s="51">
        <f>A194+Calculator!$P$36/200</f>
        <v>7.8749999999999902</v>
      </c>
      <c r="B195" s="43">
        <v>98.945906256391609</v>
      </c>
      <c r="C195" s="48"/>
      <c r="D195" s="27"/>
    </row>
    <row r="196" spans="1:4" ht="18" customHeight="1" x14ac:dyDescent="0.2">
      <c r="A196" s="51">
        <f>A195+Calculator!$P$36/200</f>
        <v>7.9199999999999902</v>
      </c>
      <c r="B196" s="43">
        <v>98.956170815946351</v>
      </c>
      <c r="C196" s="48"/>
      <c r="D196" s="27"/>
    </row>
    <row r="197" spans="1:4" ht="18" customHeight="1" x14ac:dyDescent="0.2">
      <c r="A197" s="51">
        <f>A196+Calculator!$P$36/200</f>
        <v>7.9649999999999901</v>
      </c>
      <c r="B197" s="43">
        <v>98.966424824927486</v>
      </c>
      <c r="C197" s="48"/>
      <c r="D197" s="27"/>
    </row>
    <row r="198" spans="1:4" ht="18" customHeight="1" x14ac:dyDescent="0.2">
      <c r="A198" s="51">
        <f>A197+Calculator!$P$36/200</f>
        <v>8.0099999999999909</v>
      </c>
      <c r="B198" s="43">
        <v>98.976668502597136</v>
      </c>
      <c r="C198" s="48"/>
      <c r="D198" s="27"/>
    </row>
    <row r="199" spans="1:4" ht="18" customHeight="1" x14ac:dyDescent="0.2">
      <c r="A199" s="51">
        <f>A198+Calculator!$P$36/200</f>
        <v>8.0549999999999908</v>
      </c>
      <c r="B199" s="43">
        <v>98.986902059545713</v>
      </c>
      <c r="C199" s="48"/>
      <c r="D199" s="27"/>
    </row>
    <row r="200" spans="1:4" ht="18" customHeight="1" x14ac:dyDescent="0.2">
      <c r="A200" s="51">
        <f>A199+Calculator!$P$36/200</f>
        <v>8.0999999999999908</v>
      </c>
      <c r="B200" s="43">
        <v>98.997125698039184</v>
      </c>
      <c r="C200" s="48"/>
      <c r="D200" s="27"/>
    </row>
    <row r="201" spans="1:4" ht="18" customHeight="1" x14ac:dyDescent="0.2">
      <c r="A201" s="51">
        <f>A200+Calculator!$P$36/200</f>
        <v>8.1449999999999907</v>
      </c>
      <c r="B201" s="43">
        <v>99.007339612352226</v>
      </c>
      <c r="C201" s="48"/>
      <c r="D201" s="27"/>
    </row>
    <row r="202" spans="1:4" ht="18" customHeight="1" x14ac:dyDescent="0.2">
      <c r="A202" s="51">
        <f>A201+Calculator!$P$36/200</f>
        <v>8.1899999999999906</v>
      </c>
      <c r="B202" s="43">
        <v>99.017543989088182</v>
      </c>
      <c r="C202" s="48"/>
      <c r="D202" s="27"/>
    </row>
    <row r="203" spans="1:4" ht="18" customHeight="1" x14ac:dyDescent="0.2">
      <c r="A203" s="51">
        <f>A202+Calculator!$P$36/200</f>
        <v>8.2349999999999905</v>
      </c>
      <c r="B203" s="43">
        <v>99.027739007486133</v>
      </c>
      <c r="C203" s="48"/>
      <c r="D203" s="27"/>
    </row>
    <row r="204" spans="1:4" ht="18" customHeight="1" x14ac:dyDescent="0.2">
      <c r="A204" s="51">
        <f>A203+Calculator!$P$36/200</f>
        <v>8.2799999999999905</v>
      </c>
      <c r="B204" s="43">
        <v>99.037924839715672</v>
      </c>
      <c r="C204" s="48"/>
      <c r="D204" s="27"/>
    </row>
    <row r="205" spans="1:4" ht="18" customHeight="1" x14ac:dyDescent="0.2">
      <c r="A205" s="51">
        <f>A204+Calculator!$P$36/200</f>
        <v>8.3249999999999904</v>
      </c>
      <c r="B205" s="43">
        <v>99.048101651159868</v>
      </c>
      <c r="C205" s="48"/>
      <c r="D205" s="27"/>
    </row>
    <row r="206" spans="1:4" ht="18" customHeight="1" x14ac:dyDescent="0.2">
      <c r="A206" s="51">
        <f>A205+Calculator!$P$36/200</f>
        <v>8.3699999999999903</v>
      </c>
      <c r="B206" s="43">
        <v>99.058269600686955</v>
      </c>
      <c r="C206" s="48"/>
      <c r="D206" s="27"/>
    </row>
    <row r="207" spans="1:4" ht="18" customHeight="1" x14ac:dyDescent="0.2">
      <c r="A207" s="51">
        <f>A206+Calculator!$P$36/200</f>
        <v>8.4149999999999903</v>
      </c>
      <c r="B207" s="43">
        <v>99.068428840911025</v>
      </c>
      <c r="C207" s="48"/>
      <c r="D207" s="27"/>
    </row>
    <row r="208" spans="1:4" ht="18" customHeight="1" x14ac:dyDescent="0.2">
      <c r="A208" s="51">
        <f>A207+Calculator!$P$36/200</f>
        <v>8.4599999999999902</v>
      </c>
      <c r="B208" s="43">
        <v>99.07857951844241</v>
      </c>
      <c r="C208" s="48"/>
      <c r="D208" s="27"/>
    </row>
    <row r="209" spans="1:4" ht="18" customHeight="1" x14ac:dyDescent="0.2">
      <c r="A209" s="51">
        <f>A208+Calculator!$P$36/200</f>
        <v>8.5049999999999901</v>
      </c>
      <c r="B209" s="43">
        <v>99.088721774127919</v>
      </c>
      <c r="C209" s="48"/>
      <c r="D209" s="27"/>
    </row>
    <row r="210" spans="1:4" ht="18" customHeight="1" x14ac:dyDescent="0.2">
      <c r="A210" s="51">
        <f>A209+Calculator!$P$36/200</f>
        <v>8.5499999999999901</v>
      </c>
      <c r="B210" s="43">
        <v>99.098855743281504</v>
      </c>
      <c r="C210" s="48"/>
      <c r="D210" s="27"/>
    </row>
    <row r="211" spans="1:4" ht="18" customHeight="1" x14ac:dyDescent="0.2">
      <c r="A211" s="51">
        <f>A210+Calculator!$P$36/200</f>
        <v>8.59499999999999</v>
      </c>
      <c r="B211" s="43">
        <v>99.108981555905743</v>
      </c>
      <c r="C211" s="48"/>
      <c r="D211" s="27"/>
    </row>
    <row r="212" spans="1:4" ht="18" customHeight="1" x14ac:dyDescent="0.2">
      <c r="A212" s="51">
        <f>A211+Calculator!$P$36/200</f>
        <v>8.6399999999999899</v>
      </c>
      <c r="B212" s="43">
        <v>99.119099336904327</v>
      </c>
      <c r="C212" s="48"/>
      <c r="D212" s="27"/>
    </row>
    <row r="213" spans="1:4" ht="18" customHeight="1" x14ac:dyDescent="0.2">
      <c r="A213" s="51">
        <f>A212+Calculator!$P$36/200</f>
        <v>8.6849999999999898</v>
      </c>
      <c r="B213" s="43">
        <v>99.129209206286134</v>
      </c>
      <c r="C213" s="48"/>
      <c r="D213" s="27"/>
    </row>
    <row r="214" spans="1:4" ht="18" customHeight="1" x14ac:dyDescent="0.2">
      <c r="A214" s="51">
        <f>A213+Calculator!$P$36/200</f>
        <v>8.7299999999999898</v>
      </c>
      <c r="B214" s="43">
        <v>99.139311279361124</v>
      </c>
      <c r="C214" s="48"/>
      <c r="D214" s="27"/>
    </row>
    <row r="215" spans="1:4" ht="18" customHeight="1" x14ac:dyDescent="0.2">
      <c r="A215" s="51">
        <f>A214+Calculator!$P$36/200</f>
        <v>8.7749999999999897</v>
      </c>
      <c r="B215" s="43">
        <v>99.149405666928317</v>
      </c>
      <c r="C215" s="48"/>
      <c r="D215" s="27"/>
    </row>
    <row r="216" spans="1:4" ht="18" customHeight="1" x14ac:dyDescent="0.2">
      <c r="A216" s="51">
        <f>A215+Calculator!$P$36/200</f>
        <v>8.8199999999999896</v>
      </c>
      <c r="B216" s="43">
        <v>99.159492475456332</v>
      </c>
      <c r="C216" s="48"/>
      <c r="D216" s="27"/>
    </row>
    <row r="217" spans="1:4" ht="18" customHeight="1" x14ac:dyDescent="0.2">
      <c r="A217" s="51">
        <f>A216+Calculator!$P$36/200</f>
        <v>8.8649999999999896</v>
      </c>
      <c r="B217" s="43">
        <v>99.169571807256631</v>
      </c>
      <c r="C217" s="48"/>
      <c r="D217" s="27"/>
    </row>
    <row r="218" spans="1:4" ht="18" customHeight="1" x14ac:dyDescent="0.2">
      <c r="A218" s="51">
        <f>A217+Calculator!$P$36/200</f>
        <v>8.9099999999999895</v>
      </c>
      <c r="B218" s="43">
        <v>99.17964376064991</v>
      </c>
      <c r="C218" s="48"/>
      <c r="D218" s="27"/>
    </row>
    <row r="219" spans="1:4" ht="18" customHeight="1" x14ac:dyDescent="0.2">
      <c r="A219" s="51">
        <f>A218+Calculator!$P$36/200</f>
        <v>8.9549999999999894</v>
      </c>
      <c r="B219" s="43">
        <v>99.189708430125648</v>
      </c>
      <c r="C219" s="48"/>
      <c r="D219" s="27"/>
    </row>
    <row r="220" spans="1:4" ht="18" customHeight="1" x14ac:dyDescent="0.2">
      <c r="A220" s="51">
        <f>A219+Calculator!$P$36/200</f>
        <v>8.9999999999999893</v>
      </c>
      <c r="B220" s="43">
        <v>99.199765906495529</v>
      </c>
      <c r="C220" s="48"/>
      <c r="D220" s="27"/>
    </row>
    <row r="221" spans="1:4" ht="18" customHeight="1" x14ac:dyDescent="0.2">
      <c r="A221" s="51">
        <f>A220+Calculator!$P$36/200</f>
        <v>9.0449999999999893</v>
      </c>
      <c r="B221" s="43">
        <v>99.209816277040446</v>
      </c>
      <c r="C221" s="48"/>
      <c r="D221" s="27"/>
    </row>
    <row r="222" spans="1:4" ht="18" customHeight="1" x14ac:dyDescent="0.2">
      <c r="A222" s="51">
        <f>A221+Calculator!$P$36/200</f>
        <v>9.0899999999999892</v>
      </c>
      <c r="B222" s="43">
        <v>99.21985962565185</v>
      </c>
      <c r="C222" s="48"/>
      <c r="D222" s="27"/>
    </row>
    <row r="223" spans="1:4" ht="18" customHeight="1" x14ac:dyDescent="0.2">
      <c r="A223" s="51">
        <f>A222+Calculator!$P$36/200</f>
        <v>9.1349999999999891</v>
      </c>
      <c r="B223" s="43">
        <v>99.229896032967289</v>
      </c>
      <c r="C223" s="48"/>
      <c r="D223" s="27"/>
    </row>
    <row r="224" spans="1:4" ht="18" customHeight="1" x14ac:dyDescent="0.2">
      <c r="A224" s="51">
        <f>A223+Calculator!$P$36/200</f>
        <v>9.1799999999999891</v>
      </c>
      <c r="B224" s="43">
        <v>99.239925576500596</v>
      </c>
      <c r="C224" s="48"/>
      <c r="D224" s="27"/>
    </row>
    <row r="225" spans="1:4" ht="18" customHeight="1" x14ac:dyDescent="0.2">
      <c r="A225" s="51">
        <f>A224+Calculator!$P$36/200</f>
        <v>9.224999999999989</v>
      </c>
      <c r="B225" s="43">
        <v>99.249948330766827</v>
      </c>
      <c r="C225" s="48"/>
      <c r="D225" s="27"/>
    </row>
    <row r="226" spans="1:4" ht="18" customHeight="1" x14ac:dyDescent="0.2">
      <c r="A226" s="51">
        <f>A225+Calculator!$P$36/200</f>
        <v>9.2699999999999889</v>
      </c>
      <c r="B226" s="43">
        <v>99.259964367402191</v>
      </c>
      <c r="C226" s="48"/>
      <c r="D226" s="27"/>
    </row>
    <row r="227" spans="1:4" ht="18" customHeight="1" x14ac:dyDescent="0.2">
      <c r="A227" s="51">
        <f>A226+Calculator!$P$36/200</f>
        <v>9.3149999999999888</v>
      </c>
      <c r="B227" s="43">
        <v>99.269973755279239</v>
      </c>
      <c r="C227" s="48"/>
      <c r="D227" s="27"/>
    </row>
    <row r="228" spans="1:4" ht="18" customHeight="1" x14ac:dyDescent="0.2">
      <c r="A228" s="51">
        <f>A227+Calculator!$P$36/200</f>
        <v>9.3599999999999888</v>
      </c>
      <c r="B228" s="43">
        <v>99.279976560617357</v>
      </c>
      <c r="C228" s="48"/>
      <c r="D228" s="27"/>
    </row>
    <row r="229" spans="1:4" ht="18" customHeight="1" x14ac:dyDescent="0.2">
      <c r="A229" s="51">
        <f>A228+Calculator!$P$36/200</f>
        <v>9.4049999999999887</v>
      </c>
      <c r="B229" s="43">
        <v>99.289972847088904</v>
      </c>
      <c r="C229" s="48"/>
      <c r="D229" s="27"/>
    </row>
    <row r="230" spans="1:4" ht="18" customHeight="1" x14ac:dyDescent="0.2">
      <c r="A230" s="51">
        <f>A229+Calculator!$P$36/200</f>
        <v>9.4499999999999886</v>
      </c>
      <c r="B230" s="43">
        <v>99.299962675921051</v>
      </c>
      <c r="C230" s="48"/>
      <c r="D230" s="27"/>
    </row>
    <row r="231" spans="1:4" ht="18" customHeight="1" x14ac:dyDescent="0.2">
      <c r="A231" s="51">
        <f>A230+Calculator!$P$36/200</f>
        <v>9.4949999999999886</v>
      </c>
      <c r="B231" s="43">
        <v>99.309946105993603</v>
      </c>
      <c r="C231" s="48"/>
      <c r="D231" s="27"/>
    </row>
    <row r="232" spans="1:4" ht="18" customHeight="1" x14ac:dyDescent="0.2">
      <c r="A232" s="51">
        <f>A231+Calculator!$P$36/200</f>
        <v>9.5399999999999885</v>
      </c>
      <c r="B232" s="43">
        <v>99.319923193932837</v>
      </c>
      <c r="C232" s="48"/>
      <c r="D232" s="27"/>
    </row>
    <row r="233" spans="1:4" ht="18" customHeight="1" x14ac:dyDescent="0.2">
      <c r="A233" s="51">
        <f>A232+Calculator!$P$36/200</f>
        <v>9.5849999999999884</v>
      </c>
      <c r="B233" s="43">
        <v>99.329893994201598</v>
      </c>
      <c r="C233" s="48"/>
      <c r="D233" s="27"/>
    </row>
    <row r="234" spans="1:4" ht="18" customHeight="1" x14ac:dyDescent="0.2">
      <c r="A234" s="51">
        <f>A233+Calculator!$P$36/200</f>
        <v>9.6299999999999883</v>
      </c>
      <c r="B234" s="43">
        <v>99.339858559185856</v>
      </c>
      <c r="C234" s="48"/>
      <c r="D234" s="27"/>
    </row>
    <row r="235" spans="1:4" ht="18" customHeight="1" x14ac:dyDescent="0.2">
      <c r="A235" s="51">
        <f>A234+Calculator!$P$36/200</f>
        <v>9.6749999999999883</v>
      </c>
      <c r="B235" s="43">
        <v>99.349816939277716</v>
      </c>
      <c r="C235" s="48"/>
      <c r="D235" s="27"/>
    </row>
    <row r="236" spans="1:4" ht="18" customHeight="1" x14ac:dyDescent="0.2">
      <c r="A236" s="51">
        <f>A235+Calculator!$P$36/200</f>
        <v>9.7199999999999882</v>
      </c>
      <c r="B236" s="43">
        <v>99.359769182955105</v>
      </c>
      <c r="C236" s="48"/>
      <c r="D236" s="27"/>
    </row>
    <row r="237" spans="1:4" ht="18" customHeight="1" x14ac:dyDescent="0.2">
      <c r="A237" s="51">
        <f>A236+Calculator!$P$36/200</f>
        <v>9.7649999999999881</v>
      </c>
      <c r="B237" s="43">
        <v>99.369715336858391</v>
      </c>
      <c r="C237" s="48"/>
      <c r="D237" s="27"/>
    </row>
    <row r="238" spans="1:4" ht="18" customHeight="1" x14ac:dyDescent="0.2">
      <c r="A238" s="51">
        <f>A237+Calculator!$P$36/200</f>
        <v>9.8099999999999881</v>
      </c>
      <c r="B238" s="43">
        <v>99.379655445863733</v>
      </c>
      <c r="C238" s="48"/>
      <c r="D238" s="27"/>
    </row>
    <row r="239" spans="1:4" ht="18" customHeight="1" x14ac:dyDescent="0.2">
      <c r="A239" s="51">
        <f>A238+Calculator!$P$36/200</f>
        <v>9.854999999999988</v>
      </c>
      <c r="B239" s="43">
        <v>99.389589553153684</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F83F-9BB3-4256-BF64-ECA413F42DFE}">
  <dimension ref="A1:AB221"/>
  <sheetViews>
    <sheetView topLeftCell="A31" workbookViewId="0">
      <selection activeCell="D2" sqref="D2:D221"/>
    </sheetView>
  </sheetViews>
  <sheetFormatPr defaultColWidth="9.140625" defaultRowHeight="15" x14ac:dyDescent="0.25"/>
  <cols>
    <col min="6" max="6" width="16" bestFit="1" customWidth="1"/>
  </cols>
  <sheetData>
    <row r="1" spans="1:28" x14ac:dyDescent="0.25">
      <c r="A1" s="21" t="s">
        <v>10</v>
      </c>
      <c r="B1" s="41" t="s">
        <v>49</v>
      </c>
      <c r="C1" s="41" t="s">
        <v>67</v>
      </c>
      <c r="D1" s="41" t="s">
        <v>75</v>
      </c>
    </row>
    <row r="2" spans="1:28" x14ac:dyDescent="0.25">
      <c r="A2" s="51">
        <v>0</v>
      </c>
      <c r="B2" s="43">
        <f>AVERAGE('HSFET 1'!B20,'HSFET 2'!B20,'LSFET 1'!B20,'LSFET 2'!B20)</f>
        <v>85</v>
      </c>
      <c r="C2" s="43">
        <v>170</v>
      </c>
      <c r="D2" s="43">
        <f>IF(Calculator!$C$5&gt;1,"N/A",LOOKUP(A2,$G$2:$AB$3))</f>
        <v>2</v>
      </c>
      <c r="F2" s="22" t="s">
        <v>10</v>
      </c>
      <c r="G2" s="65">
        <f>Calculator!G2</f>
        <v>0</v>
      </c>
      <c r="H2" s="65">
        <f>MAX(Calculator!H2,G2+1E-64)</f>
        <v>1</v>
      </c>
      <c r="I2" s="65">
        <f>MAX(Calculator!I2,H2+1E-64)</f>
        <v>2</v>
      </c>
      <c r="J2" s="65">
        <f>MAX(Calculator!J2,I2+1E-64)</f>
        <v>3</v>
      </c>
      <c r="K2" s="65">
        <f>MAX(Calculator!K2,J2+1E-64)</f>
        <v>4</v>
      </c>
      <c r="L2" s="65">
        <f>MAX(Calculator!L2,K2+1E-64)</f>
        <v>5</v>
      </c>
      <c r="M2" s="65">
        <f>MAX(Calculator!M2,L2+1E-64)</f>
        <v>6</v>
      </c>
      <c r="N2" s="65">
        <f>MAX(Calculator!N2,M2+1E-64)</f>
        <v>7</v>
      </c>
      <c r="O2" s="65">
        <f>MAX(Calculator!O2,N2+1E-64)</f>
        <v>8</v>
      </c>
      <c r="P2" s="65">
        <f>MAX(Calculator!P2,O2+1E-64)</f>
        <v>9</v>
      </c>
      <c r="Q2" s="65">
        <f>MAX(Calculator!Q2,P2+1E-64)</f>
        <v>10</v>
      </c>
      <c r="R2" s="65">
        <f>MAX(Calculator!R2,Q2+1E-64)</f>
        <v>11</v>
      </c>
      <c r="S2" s="65">
        <f>MAX(Calculator!S2,R2+1E-64)</f>
        <v>12</v>
      </c>
      <c r="T2" s="65">
        <f>MAX(Calculator!T2,S2+1E-64)</f>
        <v>13</v>
      </c>
      <c r="U2" s="65">
        <f>MAX(Calculator!U2,T2+1E-64)</f>
        <v>14</v>
      </c>
      <c r="V2" s="65">
        <f>MAX(Calculator!V2,U2+1E-64)</f>
        <v>15</v>
      </c>
      <c r="W2" s="65">
        <f>MAX(Calculator!W2,V2+1E-64)</f>
        <v>16</v>
      </c>
      <c r="X2" s="65">
        <f>MAX(Calculator!X2,W2+1E-64)</f>
        <v>17</v>
      </c>
      <c r="Y2" s="65">
        <f>MAX(Calculator!Y2,X2+1E-64)</f>
        <v>18</v>
      </c>
      <c r="Z2" s="65">
        <f>MAX(Calculator!Z2,Y2+1E-64)</f>
        <v>19</v>
      </c>
      <c r="AA2" s="65">
        <f>MAX(Calculator!AA2,Z2+1E-64)</f>
        <v>20</v>
      </c>
      <c r="AB2" s="65">
        <f>MAX(Calculator!AB2,AA2+1E-64)</f>
        <v>21</v>
      </c>
    </row>
    <row r="3" spans="1:28" x14ac:dyDescent="0.25">
      <c r="A3" s="51">
        <f>A2+Calculator!$P$36/200</f>
        <v>4.4999999999999998E-2</v>
      </c>
      <c r="B3" s="43">
        <f>AVERAGE('HSFET 1'!B21,'HSFET 2'!B21,'LSFET 1'!B21,'LSFET 2'!B21)</f>
        <v>87.731592381866278</v>
      </c>
      <c r="C3" s="43">
        <v>170</v>
      </c>
      <c r="D3" s="43">
        <f>IF(Calculator!$C$5&gt;1,"N/A",LOOKUP(A3,$G$2:$AB$3))</f>
        <v>2</v>
      </c>
      <c r="F3" s="22" t="s">
        <v>119</v>
      </c>
      <c r="G3" s="65">
        <f>Calculator!G3</f>
        <v>2</v>
      </c>
      <c r="H3" s="65">
        <f>Calculator!H3</f>
        <v>2</v>
      </c>
      <c r="I3" s="65">
        <f>Calculator!I3</f>
        <v>2</v>
      </c>
      <c r="J3" s="65">
        <f>Calculator!J3</f>
        <v>2</v>
      </c>
      <c r="K3" s="65">
        <f>Calculator!K3</f>
        <v>2</v>
      </c>
      <c r="L3" s="65">
        <f>Calculator!L3</f>
        <v>2</v>
      </c>
      <c r="M3" s="65">
        <f>Calculator!M3</f>
        <v>2</v>
      </c>
      <c r="N3" s="65">
        <f>Calculator!N3</f>
        <v>2</v>
      </c>
      <c r="O3" s="65">
        <f>Calculator!O3</f>
        <v>2</v>
      </c>
      <c r="P3" s="65">
        <f>Calculator!P3</f>
        <v>2</v>
      </c>
      <c r="Q3" s="65">
        <f>Calculator!Q3</f>
        <v>2</v>
      </c>
      <c r="R3" s="65">
        <f>Calculator!R3</f>
        <v>2</v>
      </c>
      <c r="S3" s="65">
        <f>Calculator!S3</f>
        <v>2</v>
      </c>
      <c r="T3" s="65">
        <f>Calculator!T3</f>
        <v>2</v>
      </c>
      <c r="U3" s="65">
        <f>Calculator!U3</f>
        <v>2</v>
      </c>
      <c r="V3" s="65">
        <f>Calculator!V3</f>
        <v>2</v>
      </c>
      <c r="W3" s="65">
        <f>Calculator!W3</f>
        <v>2</v>
      </c>
      <c r="X3" s="65">
        <f>Calculator!X3</f>
        <v>2</v>
      </c>
      <c r="Y3" s="65">
        <f>Calculator!Y3</f>
        <v>2</v>
      </c>
      <c r="Z3" s="65">
        <f>Calculator!Z3</f>
        <v>2</v>
      </c>
      <c r="AA3" s="65">
        <f>Calculator!AA3</f>
        <v>2</v>
      </c>
      <c r="AB3" s="65">
        <f>Calculator!AB3</f>
        <v>2</v>
      </c>
    </row>
    <row r="4" spans="1:28" x14ac:dyDescent="0.25">
      <c r="A4" s="51">
        <f>A3+Calculator!$P$36/200</f>
        <v>0.09</v>
      </c>
      <c r="B4" s="43">
        <f>AVERAGE('HSFET 1'!B22,'HSFET 2'!B22,'LSFET 1'!B22,'LSFET 2'!B22)</f>
        <v>88.827492674278716</v>
      </c>
      <c r="C4" s="43">
        <v>170</v>
      </c>
      <c r="D4" s="43">
        <f>IF(Calculator!$C$5&gt;1,"N/A",LOOKUP(A4,$G$2:$AB$3))</f>
        <v>2</v>
      </c>
    </row>
    <row r="5" spans="1:28" x14ac:dyDescent="0.25">
      <c r="A5" s="51">
        <f>A4+Calculator!$P$36/200</f>
        <v>0.13500000000000001</v>
      </c>
      <c r="B5" s="43">
        <f>AVERAGE('HSFET 1'!B23,'HSFET 2'!B23,'LSFET 1'!B23,'LSFET 2'!B23)</f>
        <v>89.601956351760521</v>
      </c>
      <c r="C5" s="43">
        <v>170</v>
      </c>
      <c r="D5" s="43">
        <f>IF(Calculator!$C$5&gt;1,"N/A",LOOKUP(A5,$G$2:$AB$3))</f>
        <v>2</v>
      </c>
    </row>
    <row r="6" spans="1:28" x14ac:dyDescent="0.25">
      <c r="A6" s="51">
        <f>A5+Calculator!$P$36/200</f>
        <v>0.18</v>
      </c>
      <c r="B6" s="43">
        <f>AVERAGE('HSFET 1'!B24,'HSFET 2'!B24,'LSFET 1'!B24,'LSFET 2'!B24)</f>
        <v>90.202354637106566</v>
      </c>
      <c r="C6" s="43">
        <v>170</v>
      </c>
      <c r="D6" s="43">
        <f>IF(Calculator!$C$5&gt;1,"N/A",LOOKUP(A6,$G$2:$AB$3))</f>
        <v>2</v>
      </c>
    </row>
    <row r="7" spans="1:28" x14ac:dyDescent="0.25">
      <c r="A7" s="51">
        <f>A6+Calculator!$P$36/200</f>
        <v>0.22499999999999998</v>
      </c>
      <c r="B7" s="43">
        <f>AVERAGE('HSFET 1'!B25,'HSFET 2'!B25,'LSFET 1'!B25,'LSFET 2'!B25)</f>
        <v>90.691448117475346</v>
      </c>
      <c r="C7" s="43">
        <v>170</v>
      </c>
      <c r="D7" s="43">
        <f>IF(Calculator!$C$5&gt;1,"N/A",LOOKUP(A7,$G$2:$AB$3))</f>
        <v>2</v>
      </c>
    </row>
    <row r="8" spans="1:28" x14ac:dyDescent="0.25">
      <c r="A8" s="51">
        <f>A7+Calculator!$P$36/200</f>
        <v>0.26999999999999996</v>
      </c>
      <c r="B8" s="43">
        <f>AVERAGE('HSFET 1'!B26,'HSFET 2'!B26,'LSFET 1'!B26,'LSFET 2'!B26)</f>
        <v>91.10211890901877</v>
      </c>
      <c r="C8" s="43">
        <v>170</v>
      </c>
      <c r="D8" s="43">
        <f>IF(Calculator!$C$5&gt;1,"N/A",LOOKUP(A8,$G$2:$AB$3))</f>
        <v>2</v>
      </c>
    </row>
    <row r="9" spans="1:28" x14ac:dyDescent="0.25">
      <c r="A9" s="51">
        <f>A8+Calculator!$P$36/200</f>
        <v>0.31499999999999995</v>
      </c>
      <c r="B9" s="43">
        <f>AVERAGE('HSFET 1'!B27,'HSFET 2'!B27,'LSFET 1'!B27,'LSFET 2'!B27)</f>
        <v>91.453885726553764</v>
      </c>
      <c r="C9" s="43">
        <v>170</v>
      </c>
      <c r="D9" s="43">
        <f>IF(Calculator!$C$5&gt;1,"N/A",LOOKUP(A9,$G$2:$AB$3))</f>
        <v>2</v>
      </c>
    </row>
    <row r="10" spans="1:28" x14ac:dyDescent="0.25">
      <c r="A10" s="51">
        <f>A9+Calculator!$P$36/200</f>
        <v>0.35999999999999993</v>
      </c>
      <c r="B10" s="43">
        <f>AVERAGE('HSFET 1'!B28,'HSFET 2'!B28,'LSFET 1'!B28,'LSFET 2'!B28)</f>
        <v>91.759553085123741</v>
      </c>
      <c r="C10" s="43">
        <v>170</v>
      </c>
      <c r="D10" s="43">
        <f>IF(Calculator!$C$5&gt;1,"N/A",LOOKUP(A10,$G$2:$AB$3))</f>
        <v>2</v>
      </c>
    </row>
    <row r="11" spans="1:28" x14ac:dyDescent="0.25">
      <c r="A11" s="51">
        <f>A10+Calculator!$P$36/200</f>
        <v>0.40499999999999992</v>
      </c>
      <c r="B11" s="43">
        <f>AVERAGE('HSFET 1'!B29,'HSFET 2'!B29,'LSFET 1'!B29,'LSFET 2'!B29)</f>
        <v>92.028180288164123</v>
      </c>
      <c r="C11" s="43">
        <v>170</v>
      </c>
      <c r="D11" s="43">
        <f>IF(Calculator!$C$5&gt;1,"N/A",LOOKUP(A11,$G$2:$AB$3))</f>
        <v>2</v>
      </c>
    </row>
    <row r="12" spans="1:28" x14ac:dyDescent="0.25">
      <c r="A12" s="51">
        <f>A11+Calculator!$P$36/200</f>
        <v>0.4499999999999999</v>
      </c>
      <c r="B12" s="43">
        <f>AVERAGE('HSFET 1'!B30,'HSFET 2'!B30,'LSFET 1'!B30,'LSFET 2'!B30)</f>
        <v>92.266521493113103</v>
      </c>
      <c r="C12" s="43">
        <v>170</v>
      </c>
      <c r="D12" s="43">
        <f>IF(Calculator!$C$5&gt;1,"N/A",LOOKUP(A12,$G$2:$AB$3))</f>
        <v>2</v>
      </c>
    </row>
    <row r="13" spans="1:28" x14ac:dyDescent="0.25">
      <c r="A13" s="51">
        <f>A12+Calculator!$P$36/200</f>
        <v>0.49499999999999988</v>
      </c>
      <c r="B13" s="43">
        <f>AVERAGE('HSFET 1'!B31,'HSFET 2'!B31,'LSFET 1'!B31,'LSFET 2'!B31)</f>
        <v>92.47978867289622</v>
      </c>
      <c r="C13" s="43">
        <v>170</v>
      </c>
      <c r="D13" s="43">
        <f>IF(Calculator!$C$5&gt;1,"N/A",LOOKUP(A13,$G$2:$AB$3))</f>
        <v>2</v>
      </c>
    </row>
    <row r="14" spans="1:28" x14ac:dyDescent="0.25">
      <c r="A14" s="51">
        <f>A13+Calculator!$P$36/200</f>
        <v>0.53999999999999992</v>
      </c>
      <c r="B14" s="43">
        <f>AVERAGE('HSFET 1'!B32,'HSFET 2'!B32,'LSFET 1'!B32,'LSFET 2'!B32)</f>
        <v>92.672094651757448</v>
      </c>
      <c r="C14" s="43">
        <v>170</v>
      </c>
      <c r="D14" s="43">
        <f>IF(Calculator!$C$5&gt;1,"N/A",LOOKUP(A14,$G$2:$AB$3))</f>
        <v>2</v>
      </c>
    </row>
    <row r="15" spans="1:28" x14ac:dyDescent="0.25">
      <c r="A15" s="51">
        <f>A14+Calculator!$P$36/200</f>
        <v>0.58499999999999996</v>
      </c>
      <c r="B15" s="43">
        <f>AVERAGE('HSFET 1'!B33,'HSFET 2'!B33,'LSFET 1'!B33,'LSFET 2'!B33)</f>
        <v>92.846733310689217</v>
      </c>
      <c r="C15" s="43">
        <v>170</v>
      </c>
      <c r="D15" s="43">
        <f>IF(Calculator!$C$5&gt;1,"N/A",LOOKUP(A15,$G$2:$AB$3))</f>
        <v>2</v>
      </c>
    </row>
    <row r="16" spans="1:28" x14ac:dyDescent="0.25">
      <c r="A16" s="51">
        <f>A15+Calculator!$P$36/200</f>
        <v>0.63</v>
      </c>
      <c r="B16" s="43">
        <f>AVERAGE('HSFET 1'!B34,'HSFET 2'!B34,'LSFET 1'!B34,'LSFET 2'!B34)</f>
        <v>93.006369862708851</v>
      </c>
      <c r="C16" s="43">
        <v>170</v>
      </c>
      <c r="D16" s="43">
        <f>IF(Calculator!$C$5&gt;1,"N/A",LOOKUP(A16,$G$2:$AB$3))</f>
        <v>2</v>
      </c>
    </row>
    <row r="17" spans="1:4" x14ac:dyDescent="0.25">
      <c r="A17" s="51">
        <f>A16+Calculator!$P$36/200</f>
        <v>0.67500000000000004</v>
      </c>
      <c r="B17" s="43">
        <f>AVERAGE('HSFET 1'!B35,'HSFET 2'!B35,'LSFET 1'!B35,'LSFET 2'!B35)</f>
        <v>93.153177226726967</v>
      </c>
      <c r="C17" s="43">
        <v>170</v>
      </c>
      <c r="D17" s="43">
        <f>IF(Calculator!$C$5&gt;1,"N/A",LOOKUP(A17,$G$2:$AB$3))</f>
        <v>2</v>
      </c>
    </row>
    <row r="18" spans="1:4" x14ac:dyDescent="0.25">
      <c r="A18" s="51">
        <f>A17+Calculator!$P$36/200</f>
        <v>0.72000000000000008</v>
      </c>
      <c r="B18" s="43">
        <f>AVERAGE('HSFET 1'!B36,'HSFET 2'!B36,'LSFET 1'!B36,'LSFET 2'!B36)</f>
        <v>93.288937617254632</v>
      </c>
      <c r="C18" s="43">
        <v>170</v>
      </c>
      <c r="D18" s="43">
        <f>IF(Calculator!$C$5&gt;1,"N/A",LOOKUP(A18,$G$2:$AB$3))</f>
        <v>2</v>
      </c>
    </row>
    <row r="19" spans="1:4" x14ac:dyDescent="0.25">
      <c r="A19" s="51">
        <f>A18+Calculator!$P$36/200</f>
        <v>0.76500000000000012</v>
      </c>
      <c r="B19" s="43">
        <f>AVERAGE('HSFET 1'!B37,'HSFET 2'!B37,'LSFET 1'!B37,'LSFET 2'!B37)</f>
        <v>93.415120278444988</v>
      </c>
      <c r="C19" s="43">
        <v>170</v>
      </c>
      <c r="D19" s="43">
        <f>IF(Calculator!$C$5&gt;1,"N/A",LOOKUP(A19,$G$2:$AB$3))</f>
        <v>2</v>
      </c>
    </row>
    <row r="20" spans="1:4" x14ac:dyDescent="0.25">
      <c r="A20" s="51">
        <f>A19+Calculator!$P$36/200</f>
        <v>0.81000000000000016</v>
      </c>
      <c r="B20" s="43">
        <f>AVERAGE('HSFET 1'!B38,'HSFET 2'!B38,'LSFET 1'!B38,'LSFET 2'!B38)</f>
        <v>93.532942074403962</v>
      </c>
      <c r="C20" s="43">
        <v>170</v>
      </c>
      <c r="D20" s="43">
        <f>IF(Calculator!$C$5&gt;1,"N/A",LOOKUP(A20,$G$2:$AB$3))</f>
        <v>2</v>
      </c>
    </row>
    <row r="21" spans="1:4" x14ac:dyDescent="0.25">
      <c r="A21" s="51">
        <f>A20+Calculator!$P$36/200</f>
        <v>0.8550000000000002</v>
      </c>
      <c r="B21" s="43">
        <f>AVERAGE('HSFET 1'!B39,'HSFET 2'!B39,'LSFET 1'!B39,'LSFET 2'!B39)</f>
        <v>93.643415328338321</v>
      </c>
      <c r="C21" s="43">
        <v>170</v>
      </c>
      <c r="D21" s="43">
        <f>IF(Calculator!$C$5&gt;1,"N/A",LOOKUP(A21,$G$2:$AB$3))</f>
        <v>2</v>
      </c>
    </row>
    <row r="22" spans="1:4" x14ac:dyDescent="0.25">
      <c r="A22" s="51">
        <f>A21+Calculator!$P$36/200</f>
        <v>0.90000000000000024</v>
      </c>
      <c r="B22" s="43">
        <f>AVERAGE('HSFET 1'!B40,'HSFET 2'!B40,'LSFET 1'!B40,'LSFET 2'!B40)</f>
        <v>93.747385939907701</v>
      </c>
      <c r="C22" s="43">
        <v>170</v>
      </c>
      <c r="D22" s="43">
        <f>IF(Calculator!$C$5&gt;1,"N/A",LOOKUP(A22,$G$2:$AB$3))</f>
        <v>2</v>
      </c>
    </row>
    <row r="23" spans="1:4" x14ac:dyDescent="0.25">
      <c r="A23" s="51">
        <f>A22+Calculator!$P$36/200</f>
        <v>0.94500000000000028</v>
      </c>
      <c r="B23" s="43">
        <f>AVERAGE('HSFET 1'!B41,'HSFET 2'!B41,'LSFET 1'!B41,'LSFET 2'!B41)</f>
        <v>93.845563957653496</v>
      </c>
      <c r="C23" s="43">
        <v>170</v>
      </c>
      <c r="D23" s="43">
        <f>IF(Calculator!$C$5&gt;1,"N/A",LOOKUP(A23,$G$2:$AB$3))</f>
        <v>2</v>
      </c>
    </row>
    <row r="24" spans="1:4" x14ac:dyDescent="0.25">
      <c r="A24" s="51">
        <f>A23+Calculator!$P$36/200</f>
        <v>0.99000000000000032</v>
      </c>
      <c r="B24" s="43">
        <f>AVERAGE('HSFET 1'!B42,'HSFET 2'!B42,'LSFET 1'!B42,'LSFET 2'!B42)</f>
        <v>93.938548220407796</v>
      </c>
      <c r="C24" s="43">
        <v>170</v>
      </c>
      <c r="D24" s="43">
        <f>IF(Calculator!$C$5&gt;1,"N/A",LOOKUP(A24,$G$2:$AB$3))</f>
        <v>2</v>
      </c>
    </row>
    <row r="25" spans="1:4" x14ac:dyDescent="0.25">
      <c r="A25" s="51">
        <f>A24+Calculator!$P$36/200</f>
        <v>1.0350000000000004</v>
      </c>
      <c r="B25" s="43">
        <f>AVERAGE('HSFET 1'!B43,'HSFET 2'!B43,'LSFET 1'!B43,'LSFET 2'!B43)</f>
        <v>94.02684629251398</v>
      </c>
      <c r="C25" s="43">
        <v>170</v>
      </c>
      <c r="D25" s="43">
        <f>IF(Calculator!$C$5&gt;1,"N/A",LOOKUP(A25,$G$2:$AB$3))</f>
        <v>2</v>
      </c>
    </row>
    <row r="26" spans="1:4" x14ac:dyDescent="0.25">
      <c r="A26" s="51">
        <f>A25+Calculator!$P$36/200</f>
        <v>1.0800000000000003</v>
      </c>
      <c r="B26" s="43">
        <f>AVERAGE('HSFET 1'!B44,'HSFET 2'!B44,'LSFET 1'!B44,'LSFET 2'!B44)</f>
        <v>94.110890638773157</v>
      </c>
      <c r="C26" s="43">
        <v>170</v>
      </c>
      <c r="D26" s="43">
        <f>IF(Calculator!$C$5&gt;1,"N/A",LOOKUP(A26,$G$2:$AB$3))</f>
        <v>2</v>
      </c>
    </row>
    <row r="27" spans="1:4" x14ac:dyDescent="0.25">
      <c r="A27" s="51">
        <f>A26+Calculator!$P$36/200</f>
        <v>1.1250000000000002</v>
      </c>
      <c r="B27" s="43">
        <f>AVERAGE('HSFET 1'!B45,'HSFET 2'!B45,'LSFET 1'!B45,'LSFET 2'!B45)</f>
        <v>94.191051779228985</v>
      </c>
      <c r="C27" s="43">
        <v>170</v>
      </c>
      <c r="D27" s="43">
        <f>IF(Calculator!$C$5&gt;1,"N/A",LOOKUP(A27,$G$2:$AB$3))</f>
        <v>2</v>
      </c>
    </row>
    <row r="28" spans="1:4" x14ac:dyDescent="0.25">
      <c r="A28" s="51">
        <f>A27+Calculator!$P$36/200</f>
        <v>1.1700000000000002</v>
      </c>
      <c r="B28" s="43">
        <f>AVERAGE('HSFET 1'!B46,'HSFET 2'!B46,'LSFET 1'!B46,'LSFET 2'!B46)</f>
        <v>94.267649008603954</v>
      </c>
      <c r="C28" s="43">
        <v>170</v>
      </c>
      <c r="D28" s="43">
        <f>IF(Calculator!$C$5&gt;1,"N/A",LOOKUP(A28,$G$2:$AB$3))</f>
        <v>2</v>
      </c>
    </row>
    <row r="29" spans="1:4" x14ac:dyDescent="0.25">
      <c r="A29" s="51">
        <f>A28+Calculator!$P$36/200</f>
        <v>1.2150000000000001</v>
      </c>
      <c r="B29" s="43">
        <f>AVERAGE('HSFET 1'!B47,'HSFET 2'!B47,'LSFET 1'!B47,'LSFET 2'!B47)</f>
        <v>94.340959145950066</v>
      </c>
      <c r="C29" s="43">
        <v>170</v>
      </c>
      <c r="D29" s="43">
        <f>IF(Calculator!$C$5&gt;1,"N/A",LOOKUP(A29,$G$2:$AB$3))</f>
        <v>2</v>
      </c>
    </row>
    <row r="30" spans="1:4" x14ac:dyDescent="0.25">
      <c r="A30" s="51">
        <f>A29+Calculator!$P$36/200</f>
        <v>1.26</v>
      </c>
      <c r="B30" s="43">
        <f>AVERAGE('HSFET 1'!B48,'HSFET 2'!B48,'LSFET 1'!B48,'LSFET 2'!B48)</f>
        <v>94.411223687264737</v>
      </c>
      <c r="C30" s="43">
        <v>170</v>
      </c>
      <c r="D30" s="43">
        <f>IF(Calculator!$C$5&gt;1,"N/A",LOOKUP(A30,$G$2:$AB$3))</f>
        <v>2</v>
      </c>
    </row>
    <row r="31" spans="1:4" x14ac:dyDescent="0.25">
      <c r="A31" s="51">
        <f>A30+Calculator!$P$36/200</f>
        <v>1.3049999999999999</v>
      </c>
      <c r="B31" s="43">
        <f>AVERAGE('HSFET 1'!B49,'HSFET 2'!B49,'LSFET 1'!B49,'LSFET 2'!B49)</f>
        <v>94.478654660827686</v>
      </c>
      <c r="C31" s="43">
        <v>170</v>
      </c>
      <c r="D31" s="43">
        <f>IF(Calculator!$C$5&gt;1,"N/A",LOOKUP(A31,$G$2:$AB$3))</f>
        <v>2</v>
      </c>
    </row>
    <row r="32" spans="1:4" x14ac:dyDescent="0.25">
      <c r="A32" s="51">
        <f>A31+Calculator!$P$36/200</f>
        <v>1.3499999999999999</v>
      </c>
      <c r="B32" s="43">
        <f>AVERAGE('HSFET 1'!B50,'HSFET 2'!B50,'LSFET 1'!B50,'LSFET 2'!B50)</f>
        <v>94.543439427134302</v>
      </c>
      <c r="C32" s="43">
        <v>170</v>
      </c>
      <c r="D32" s="43">
        <f>IF(Calculator!$C$5&gt;1,"N/A",LOOKUP(A32,$G$2:$AB$3))</f>
        <v>2</v>
      </c>
    </row>
    <row r="33" spans="1:4" x14ac:dyDescent="0.25">
      <c r="A33" s="51">
        <f>A32+Calculator!$P$36/200</f>
        <v>1.3949999999999998</v>
      </c>
      <c r="B33" s="43">
        <f>AVERAGE('HSFET 1'!B51,'HSFET 2'!B51,'LSFET 1'!B51,'LSFET 2'!B51)</f>
        <v>94.605744619116422</v>
      </c>
      <c r="C33" s="43">
        <v>170</v>
      </c>
      <c r="D33" s="43">
        <f>IF(Calculator!$C$5&gt;1,"N/A",LOOKUP(A33,$G$2:$AB$3))</f>
        <v>2</v>
      </c>
    </row>
    <row r="34" spans="1:4" x14ac:dyDescent="0.25">
      <c r="A34" s="51">
        <f>A33+Calculator!$P$36/200</f>
        <v>1.4399999999999997</v>
      </c>
      <c r="B34" s="43">
        <f>AVERAGE('HSFET 1'!B52,'HSFET 2'!B52,'LSFET 1'!B52,'LSFET 2'!B52)</f>
        <v>94.665719381304314</v>
      </c>
      <c r="C34" s="43">
        <v>170</v>
      </c>
      <c r="D34" s="43">
        <f>IF(Calculator!$C$5&gt;1,"N/A",LOOKUP(A34,$G$2:$AB$3))</f>
        <v>2</v>
      </c>
    </row>
    <row r="35" spans="1:4" x14ac:dyDescent="0.25">
      <c r="A35" s="51">
        <f>A34+Calculator!$P$36/200</f>
        <v>1.4849999999999997</v>
      </c>
      <c r="B35" s="43">
        <f>AVERAGE('HSFET 1'!B53,'HSFET 2'!B53,'LSFET 1'!B53,'LSFET 2'!B53)</f>
        <v>94.72349803676812</v>
      </c>
      <c r="C35" s="43">
        <v>170</v>
      </c>
      <c r="D35" s="43">
        <f>IF(Calculator!$C$5&gt;1,"N/A",LOOKUP(A35,$G$2:$AB$3))</f>
        <v>2</v>
      </c>
    </row>
    <row r="36" spans="1:4" x14ac:dyDescent="0.25">
      <c r="A36" s="51">
        <f>A35+Calculator!$P$36/200</f>
        <v>1.5299999999999996</v>
      </c>
      <c r="B36" s="43">
        <f>AVERAGE('HSFET 1'!B54,'HSFET 2'!B54,'LSFET 1'!B54,'LSFET 2'!B54)</f>
        <v>94.779202286603436</v>
      </c>
      <c r="C36" s="43">
        <v>170</v>
      </c>
      <c r="D36" s="43">
        <f>IF(Calculator!$C$5&gt;1,"N/A",LOOKUP(A36,$G$2:$AB$3))</f>
        <v>2</v>
      </c>
    </row>
    <row r="37" spans="1:4" x14ac:dyDescent="0.25">
      <c r="A37" s="51">
        <f>A36+Calculator!$P$36/200</f>
        <v>1.5749999999999995</v>
      </c>
      <c r="B37" s="43">
        <f>AVERAGE('HSFET 1'!B55,'HSFET 2'!B55,'LSFET 1'!B55,'LSFET 2'!B55)</f>
        <v>94.832943027239267</v>
      </c>
      <c r="C37" s="43">
        <v>170</v>
      </c>
      <c r="D37" s="43">
        <f>IF(Calculator!$C$5&gt;1,"N/A",LOOKUP(A37,$G$2:$AB$3))</f>
        <v>2</v>
      </c>
    </row>
    <row r="38" spans="1:4" x14ac:dyDescent="0.25">
      <c r="A38" s="51">
        <f>A37+Calculator!$P$36/200</f>
        <v>1.6199999999999994</v>
      </c>
      <c r="B38" s="43">
        <f>AVERAGE('HSFET 1'!B56,'HSFET 2'!B56,'LSFET 1'!B56,'LSFET 2'!B56)</f>
        <v>94.884821855046539</v>
      </c>
      <c r="C38" s="43">
        <v>170</v>
      </c>
      <c r="D38" s="43">
        <f>IF(Calculator!$C$5&gt;1,"N/A",LOOKUP(A38,$G$2:$AB$3))</f>
        <v>2</v>
      </c>
    </row>
    <row r="39" spans="1:4" x14ac:dyDescent="0.25">
      <c r="A39" s="51">
        <f>A38+Calculator!$P$36/200</f>
        <v>1.6649999999999994</v>
      </c>
      <c r="B39" s="43">
        <f>AVERAGE('HSFET 1'!B57,'HSFET 2'!B57,'LSFET 1'!B57,'LSFET 2'!B57)</f>
        <v>94.934932314893857</v>
      </c>
      <c r="C39" s="43">
        <v>170</v>
      </c>
      <c r="D39" s="43">
        <f>IF(Calculator!$C$5&gt;1,"N/A",LOOKUP(A39,$G$2:$AB$3))</f>
        <v>2</v>
      </c>
    </row>
    <row r="40" spans="1:4" x14ac:dyDescent="0.25">
      <c r="A40" s="51">
        <f>A39+Calculator!$P$36/200</f>
        <v>1.7099999999999993</v>
      </c>
      <c r="B40" s="43">
        <f>AVERAGE('HSFET 1'!B58,'HSFET 2'!B58,'LSFET 1'!B58,'LSFET 2'!B58)</f>
        <v>94.98336093886374</v>
      </c>
      <c r="C40" s="43">
        <v>170</v>
      </c>
      <c r="D40" s="43">
        <f>IF(Calculator!$C$5&gt;1,"N/A",LOOKUP(A40,$G$2:$AB$3))</f>
        <v>2</v>
      </c>
    </row>
    <row r="41" spans="1:4" x14ac:dyDescent="0.25">
      <c r="A41" s="51">
        <f>A40+Calculator!$P$36/200</f>
        <v>1.7549999999999992</v>
      </c>
      <c r="B41" s="43">
        <f>AVERAGE('HSFET 1'!B59,'HSFET 2'!B59,'LSFET 1'!B59,'LSFET 2'!B59)</f>
        <v>95.030188112853153</v>
      </c>
      <c r="C41" s="43">
        <v>170</v>
      </c>
      <c r="D41" s="43">
        <f>IF(Calculator!$C$5&gt;1,"N/A",LOOKUP(A41,$G$2:$AB$3))</f>
        <v>2</v>
      </c>
    </row>
    <row r="42" spans="1:4" x14ac:dyDescent="0.25">
      <c r="A42" s="51">
        <f>A41+Calculator!$P$36/200</f>
        <v>1.7999999999999992</v>
      </c>
      <c r="B42" s="43">
        <f>AVERAGE('HSFET 1'!B60,'HSFET 2'!B60,'LSFET 1'!B60,'LSFET 2'!B60)</f>
        <v>95.075488801865902</v>
      </c>
      <c r="C42" s="43">
        <v>170</v>
      </c>
      <c r="D42" s="43">
        <f>IF(Calculator!$C$5&gt;1,"N/A",LOOKUP(A42,$G$2:$AB$3))</f>
        <v>2</v>
      </c>
    </row>
    <row r="43" spans="1:4" x14ac:dyDescent="0.25">
      <c r="A43" s="51">
        <f>A42+Calculator!$P$36/200</f>
        <v>1.8449999999999991</v>
      </c>
      <c r="B43" s="43">
        <f>AVERAGE('HSFET 1'!B61,'HSFET 2'!B61,'LSFET 1'!B61,'LSFET 2'!B61)</f>
        <v>95.119333159170111</v>
      </c>
      <c r="C43" s="43">
        <v>170</v>
      </c>
      <c r="D43" s="43">
        <f>IF(Calculator!$C$5&gt;1,"N/A",LOOKUP(A43,$G$2:$AB$3))</f>
        <v>2</v>
      </c>
    </row>
    <row r="44" spans="1:4" x14ac:dyDescent="0.25">
      <c r="A44" s="51">
        <f>A43+Calculator!$P$36/200</f>
        <v>1.889999999999999</v>
      </c>
      <c r="B44" s="43">
        <f>AVERAGE('HSFET 1'!B62,'HSFET 2'!B62,'LSFET 1'!B62,'LSFET 2'!B62)</f>
        <v>95.161787039898101</v>
      </c>
      <c r="C44" s="43">
        <v>170</v>
      </c>
      <c r="D44" s="43">
        <f>IF(Calculator!$C$5&gt;1,"N/A",LOOKUP(A44,$G$2:$AB$3))</f>
        <v>2</v>
      </c>
    </row>
    <row r="45" spans="1:4" x14ac:dyDescent="0.25">
      <c r="A45" s="51">
        <f>A44+Calculator!$P$36/200</f>
        <v>1.9349999999999989</v>
      </c>
      <c r="B45" s="43">
        <f>AVERAGE('HSFET 1'!B63,'HSFET 2'!B63,'LSFET 1'!B63,'LSFET 2'!B63)</f>
        <v>95.202912435917824</v>
      </c>
      <c r="C45" s="43">
        <v>170</v>
      </c>
      <c r="D45" s="43">
        <f>IF(Calculator!$C$5&gt;1,"N/A",LOOKUP(A45,$G$2:$AB$3))</f>
        <v>2</v>
      </c>
    </row>
    <row r="46" spans="1:4" x14ac:dyDescent="0.25">
      <c r="A46" s="51">
        <f>A45+Calculator!$P$36/200</f>
        <v>1.9799999999999989</v>
      </c>
      <c r="B46" s="43">
        <f>AVERAGE('HSFET 1'!B64,'HSFET 2'!B64,'LSFET 1'!B64,'LSFET 2'!B64)</f>
        <v>95.24276784574576</v>
      </c>
      <c r="C46" s="43">
        <v>170</v>
      </c>
      <c r="D46" s="43">
        <f>IF(Calculator!$C$5&gt;1,"N/A",LOOKUP(A46,$G$2:$AB$3))</f>
        <v>2</v>
      </c>
    </row>
    <row r="47" spans="1:4" x14ac:dyDescent="0.25">
      <c r="A47" s="51">
        <f>A46+Calculator!$P$36/200</f>
        <v>2.024999999999999</v>
      </c>
      <c r="B47" s="43">
        <f>AVERAGE('HSFET 1'!B65,'HSFET 2'!B65,'LSFET 1'!B65,'LSFET 2'!B65)</f>
        <v>95.281408590774404</v>
      </c>
      <c r="C47" s="43">
        <v>170</v>
      </c>
      <c r="D47" s="43">
        <f>IF(Calculator!$C$5&gt;1,"N/A",LOOKUP(A47,$G$2:$AB$3))</f>
        <v>2</v>
      </c>
    </row>
    <row r="48" spans="1:4" x14ac:dyDescent="0.25">
      <c r="A48" s="51">
        <f>A47+Calculator!$P$36/200</f>
        <v>2.069999999999999</v>
      </c>
      <c r="B48" s="43">
        <f>AVERAGE('HSFET 1'!B66,'HSFET 2'!B66,'LSFET 1'!B66,'LSFET 2'!B66)</f>
        <v>95.318887087047045</v>
      </c>
      <c r="C48" s="43">
        <v>170</v>
      </c>
      <c r="D48" s="43">
        <f>IF(Calculator!$C$5&gt;1,"N/A",LOOKUP(A48,$G$2:$AB$3))</f>
        <v>2</v>
      </c>
    </row>
    <row r="49" spans="1:4" x14ac:dyDescent="0.25">
      <c r="A49" s="51">
        <f>A48+Calculator!$P$36/200</f>
        <v>2.1149999999999989</v>
      </c>
      <c r="B49" s="43">
        <f>AVERAGE('HSFET 1'!B67,'HSFET 2'!B67,'LSFET 1'!B67,'LSFET 2'!B67)</f>
        <v>95.355253080147861</v>
      </c>
      <c r="C49" s="43">
        <v>170</v>
      </c>
      <c r="D49" s="43">
        <f>IF(Calculator!$C$5&gt;1,"N/A",LOOKUP(A49,$G$2:$AB$3))</f>
        <v>2</v>
      </c>
    </row>
    <row r="50" spans="1:4" x14ac:dyDescent="0.25">
      <c r="A50" s="51">
        <f>A49+Calculator!$P$36/200</f>
        <v>2.1599999999999988</v>
      </c>
      <c r="B50" s="43">
        <f>AVERAGE('HSFET 1'!B68,'HSFET 2'!B68,'LSFET 1'!B68,'LSFET 2'!B68)</f>
        <v>95.390553849413493</v>
      </c>
      <c r="C50" s="43">
        <v>170</v>
      </c>
      <c r="D50" s="43">
        <f>IF(Calculator!$C$5&gt;1,"N/A",LOOKUP(A50,$G$2:$AB$3))</f>
        <v>2</v>
      </c>
    </row>
    <row r="51" spans="1:4" x14ac:dyDescent="0.25">
      <c r="A51" s="51">
        <f>A50+Calculator!$P$36/200</f>
        <v>2.2049999999999987</v>
      </c>
      <c r="B51" s="43">
        <f>AVERAGE('HSFET 1'!B69,'HSFET 2'!B69,'LSFET 1'!B69,'LSFET 2'!B69)</f>
        <v>95.424834386559496</v>
      </c>
      <c r="C51" s="43">
        <v>170</v>
      </c>
      <c r="D51" s="43">
        <f>IF(Calculator!$C$5&gt;1,"N/A",LOOKUP(A51,$G$2:$AB$3))</f>
        <v>2</v>
      </c>
    </row>
    <row r="52" spans="1:4" x14ac:dyDescent="0.25">
      <c r="A52" s="51">
        <f>A51+Calculator!$P$36/200</f>
        <v>2.2499999999999987</v>
      </c>
      <c r="B52" s="43">
        <f>AVERAGE('HSFET 1'!B70,'HSFET 2'!B70,'LSFET 1'!B70,'LSFET 2'!B70)</f>
        <v>95.458137552905683</v>
      </c>
      <c r="C52" s="43">
        <v>170</v>
      </c>
      <c r="D52" s="43">
        <f>IF(Calculator!$C$5&gt;1,"N/A",LOOKUP(A52,$G$2:$AB$3))</f>
        <v>2</v>
      </c>
    </row>
    <row r="53" spans="1:4" x14ac:dyDescent="0.25">
      <c r="A53" s="51">
        <f>A52+Calculator!$P$36/200</f>
        <v>2.2949999999999986</v>
      </c>
      <c r="B53" s="43">
        <f>AVERAGE('HSFET 1'!B71,'HSFET 2'!B71,'LSFET 1'!B71,'LSFET 2'!B71)</f>
        <v>95.490504218640908</v>
      </c>
      <c r="C53" s="43">
        <v>170</v>
      </c>
      <c r="D53" s="43">
        <f>IF(Calculator!$C$5&gt;1,"N/A",LOOKUP(A53,$G$2:$AB$3))</f>
        <v>2</v>
      </c>
    </row>
    <row r="54" spans="1:4" x14ac:dyDescent="0.25">
      <c r="A54" s="51">
        <f>A53+Calculator!$P$36/200</f>
        <v>2.3399999999999985</v>
      </c>
      <c r="B54" s="43">
        <f>AVERAGE('HSFET 1'!B72,'HSFET 2'!B72,'LSFET 1'!B72,'LSFET 2'!B72)</f>
        <v>95.521973386957512</v>
      </c>
      <c r="C54" s="43">
        <v>170</v>
      </c>
      <c r="D54" s="43">
        <f>IF(Calculator!$C$5&gt;1,"N/A",LOOKUP(A54,$G$2:$AB$3))</f>
        <v>2</v>
      </c>
    </row>
    <row r="55" spans="1:4" x14ac:dyDescent="0.25">
      <c r="A55" s="51">
        <f>A54+Calculator!$P$36/200</f>
        <v>2.3849999999999985</v>
      </c>
      <c r="B55" s="43">
        <f>AVERAGE('HSFET 1'!B73,'HSFET 2'!B73,'LSFET 1'!B73,'LSFET 2'!B73)</f>
        <v>95.552582305389677</v>
      </c>
      <c r="C55" s="43">
        <v>170</v>
      </c>
      <c r="D55" s="43">
        <f>IF(Calculator!$C$5&gt;1,"N/A",LOOKUP(A55,$G$2:$AB$3))</f>
        <v>2</v>
      </c>
    </row>
    <row r="56" spans="1:4" x14ac:dyDescent="0.25">
      <c r="A56" s="51">
        <f>A55+Calculator!$P$36/200</f>
        <v>2.4299999999999984</v>
      </c>
      <c r="B56" s="43">
        <f>AVERAGE('HSFET 1'!B74,'HSFET 2'!B74,'LSFET 1'!B74,'LSFET 2'!B74)</f>
        <v>95.582366566280257</v>
      </c>
      <c r="C56" s="43">
        <v>170</v>
      </c>
      <c r="D56" s="43">
        <f>IF(Calculator!$C$5&gt;1,"N/A",LOOKUP(A56,$G$2:$AB$3))</f>
        <v>2</v>
      </c>
    </row>
    <row r="57" spans="1:4" x14ac:dyDescent="0.25">
      <c r="A57" s="51">
        <f>A56+Calculator!$P$36/200</f>
        <v>2.4749999999999983</v>
      </c>
      <c r="B57" s="43">
        <f>AVERAGE('HSFET 1'!B75,'HSFET 2'!B75,'LSFET 1'!B75,'LSFET 2'!B75)</f>
        <v>95.611360197967343</v>
      </c>
      <c r="C57" s="43">
        <v>170</v>
      </c>
      <c r="D57" s="43">
        <f>IF(Calculator!$C$5&gt;1,"N/A",LOOKUP(A57,$G$2:$AB$3))</f>
        <v>2</v>
      </c>
    </row>
    <row r="58" spans="1:4" x14ac:dyDescent="0.25">
      <c r="A58" s="51">
        <f>A57+Calculator!$P$36/200</f>
        <v>2.5199999999999982</v>
      </c>
      <c r="B58" s="43">
        <f>AVERAGE('HSFET 1'!B76,'HSFET 2'!B76,'LSFET 1'!B76,'LSFET 2'!B76)</f>
        <v>95.639595748008276</v>
      </c>
      <c r="C58" s="43">
        <v>170</v>
      </c>
      <c r="D58" s="43">
        <f>IF(Calculator!$C$5&gt;1,"N/A",LOOKUP(A58,$G$2:$AB$3))</f>
        <v>2</v>
      </c>
    </row>
    <row r="59" spans="1:4" x14ac:dyDescent="0.25">
      <c r="A59" s="51">
        <f>A58+Calculator!$P$36/200</f>
        <v>2.5649999999999982</v>
      </c>
      <c r="B59" s="43">
        <f>AVERAGE('HSFET 1'!B77,'HSFET 2'!B77,'LSFET 1'!B77,'LSFET 2'!B77)</f>
        <v>95.667104359533397</v>
      </c>
      <c r="C59" s="43">
        <v>170</v>
      </c>
      <c r="D59" s="43">
        <f>IF(Calculator!$C$5&gt;1,"N/A",LOOKUP(A59,$G$2:$AB$3))</f>
        <v>2</v>
      </c>
    </row>
    <row r="60" spans="1:4" x14ac:dyDescent="0.25">
      <c r="A60" s="51">
        <f>A59+Calculator!$P$36/200</f>
        <v>2.6099999999999981</v>
      </c>
      <c r="B60" s="43">
        <f>AVERAGE('HSFET 1'!B78,'HSFET 2'!B78,'LSFET 1'!B78,'LSFET 2'!B78)</f>
        <v>95.693915841638699</v>
      </c>
      <c r="C60" s="43">
        <v>170</v>
      </c>
      <c r="D60" s="43">
        <f>IF(Calculator!$C$5&gt;1,"N/A",LOOKUP(A60,$G$2:$AB$3))</f>
        <v>2</v>
      </c>
    </row>
    <row r="61" spans="1:4" x14ac:dyDescent="0.25">
      <c r="A61" s="51">
        <f>A60+Calculator!$P$36/200</f>
        <v>2.654999999999998</v>
      </c>
      <c r="B61" s="43">
        <f>AVERAGE('HSFET 1'!B79,'HSFET 2'!B79,'LSFET 1'!B79,'LSFET 2'!B79)</f>
        <v>95.720058734574437</v>
      </c>
      <c r="C61" s="43">
        <v>170</v>
      </c>
      <c r="D61" s="43">
        <f>IF(Calculator!$C$5&gt;1,"N/A",LOOKUP(A61,$G$2:$AB$3))</f>
        <v>2</v>
      </c>
    </row>
    <row r="62" spans="1:4" x14ac:dyDescent="0.25">
      <c r="A62" s="51">
        <f>A61+Calculator!$P$36/200</f>
        <v>2.699999999999998</v>
      </c>
      <c r="B62" s="43">
        <f>AVERAGE('HSFET 1'!B80,'HSFET 2'!B80,'LSFET 1'!B80,'LSFET 2'!B80)</f>
        <v>95.745560370363208</v>
      </c>
      <c r="C62" s="43">
        <v>170</v>
      </c>
      <c r="D62" s="43">
        <f>IF(Calculator!$C$5&gt;1,"N/A",LOOKUP(A62,$G$2:$AB$3))</f>
        <v>2</v>
      </c>
    </row>
    <row r="63" spans="1:4" x14ac:dyDescent="0.25">
      <c r="A63" s="51">
        <f>A62+Calculator!$P$36/200</f>
        <v>2.7449999999999979</v>
      </c>
      <c r="B63" s="43">
        <f>AVERAGE('HSFET 1'!B81,'HSFET 2'!B81,'LSFET 1'!B81,'LSFET 2'!B81)</f>
        <v>95.770446929378096</v>
      </c>
      <c r="C63" s="43">
        <v>170</v>
      </c>
      <c r="D63" s="43">
        <f>IF(Calculator!$C$5&gt;1,"N/A",LOOKUP(A63,$G$2:$AB$3))</f>
        <v>2</v>
      </c>
    </row>
    <row r="64" spans="1:4" x14ac:dyDescent="0.25">
      <c r="A64" s="51">
        <f>A63+Calculator!$P$36/200</f>
        <v>2.7899999999999978</v>
      </c>
      <c r="B64" s="43">
        <f>AVERAGE('HSFET 1'!B82,'HSFET 2'!B82,'LSFET 1'!B82,'LSFET 2'!B82)</f>
        <v>95.794743493328042</v>
      </c>
      <c r="C64" s="43">
        <v>170</v>
      </c>
      <c r="D64" s="43">
        <f>IF(Calculator!$C$5&gt;1,"N/A",LOOKUP(A64,$G$2:$AB$3))</f>
        <v>2</v>
      </c>
    </row>
    <row r="65" spans="1:4" x14ac:dyDescent="0.25">
      <c r="A65" s="51">
        <f>A64+Calculator!$P$36/200</f>
        <v>2.8349999999999977</v>
      </c>
      <c r="B65" s="43">
        <f>AVERAGE('HSFET 1'!B83,'HSFET 2'!B83,'LSFET 1'!B83,'LSFET 2'!B83)</f>
        <v>95.818474095027995</v>
      </c>
      <c r="C65" s="43">
        <v>170</v>
      </c>
      <c r="D65" s="43">
        <f>IF(Calculator!$C$5&gt;1,"N/A",LOOKUP(A65,$G$2:$AB$3))</f>
        <v>2</v>
      </c>
    </row>
    <row r="66" spans="1:4" x14ac:dyDescent="0.25">
      <c r="A66" s="51">
        <f>A65+Calculator!$P$36/200</f>
        <v>2.8799999999999977</v>
      </c>
      <c r="B66" s="43">
        <f>AVERAGE('HSFET 1'!B84,'HSFET 2'!B84,'LSFET 1'!B84,'LSFET 2'!B84)</f>
        <v>95.841661765273699</v>
      </c>
      <c r="C66" s="43">
        <v>170</v>
      </c>
      <c r="D66" s="43">
        <f>IF(Calculator!$C$5&gt;1,"N/A",LOOKUP(A66,$G$2:$AB$3))</f>
        <v>2</v>
      </c>
    </row>
    <row r="67" spans="1:4" x14ac:dyDescent="0.25">
      <c r="A67" s="51">
        <f>A66+Calculator!$P$36/200</f>
        <v>2.9249999999999976</v>
      </c>
      <c r="B67" s="43">
        <f>AVERAGE('HSFET 1'!B85,'HSFET 2'!B85,'LSFET 1'!B85,'LSFET 2'!B85)</f>
        <v>95.864328577094881</v>
      </c>
      <c r="C67" s="43">
        <v>170</v>
      </c>
      <c r="D67" s="43">
        <f>IF(Calculator!$C$5&gt;1,"N/A",LOOKUP(A67,$G$2:$AB$3))</f>
        <v>2</v>
      </c>
    </row>
    <row r="68" spans="1:4" x14ac:dyDescent="0.25">
      <c r="A68" s="51">
        <f>A67+Calculator!$P$36/200</f>
        <v>2.9699999999999975</v>
      </c>
      <c r="B68" s="43">
        <f>AVERAGE('HSFET 1'!B86,'HSFET 2'!B86,'LSFET 1'!B86,'LSFET 2'!B86)</f>
        <v>95.886495687620112</v>
      </c>
      <c r="C68" s="43">
        <v>170</v>
      </c>
      <c r="D68" s="43">
        <f>IF(Calculator!$C$5&gt;1,"N/A",LOOKUP(A68,$G$2:$AB$3))</f>
        <v>2</v>
      </c>
    </row>
    <row r="69" spans="1:4" x14ac:dyDescent="0.25">
      <c r="A69" s="51">
        <f>A68+Calculator!$P$36/200</f>
        <v>3.0149999999999975</v>
      </c>
      <c r="B69" s="43">
        <f>AVERAGE('HSFET 1'!B87,'HSFET 2'!B87,'LSFET 1'!B87,'LSFET 2'!B87)</f>
        <v>95.908183377754966</v>
      </c>
      <c r="C69" s="43">
        <v>170</v>
      </c>
      <c r="D69" s="43">
        <f>IF(Calculator!$C$5&gt;1,"N/A",LOOKUP(A69,$G$2:$AB$3))</f>
        <v>2</v>
      </c>
    </row>
    <row r="70" spans="1:4" x14ac:dyDescent="0.25">
      <c r="A70" s="51">
        <f>A69+Calculator!$P$36/200</f>
        <v>3.0599999999999974</v>
      </c>
      <c r="B70" s="43">
        <f>AVERAGE('HSFET 1'!B88,'HSFET 2'!B88,'LSFET 1'!B88,'LSFET 2'!B88)</f>
        <v>95.929411089848358</v>
      </c>
      <c r="C70" s="43">
        <v>170</v>
      </c>
      <c r="D70" s="43">
        <f>IF(Calculator!$C$5&gt;1,"N/A",LOOKUP(A70,$G$2:$AB$3))</f>
        <v>2</v>
      </c>
    </row>
    <row r="71" spans="1:4" x14ac:dyDescent="0.25">
      <c r="A71" s="51">
        <f>A70+Calculator!$P$36/200</f>
        <v>3.1049999999999973</v>
      </c>
      <c r="B71" s="43">
        <f>AVERAGE('HSFET 1'!B89,'HSFET 2'!B89,'LSFET 1'!B89,'LSFET 2'!B89)</f>
        <v>95.950197463498014</v>
      </c>
      <c r="C71" s="43">
        <v>170</v>
      </c>
      <c r="D71" s="43">
        <f>IF(Calculator!$C$5&gt;1,"N/A",LOOKUP(A71,$G$2:$AB$3))</f>
        <v>2</v>
      </c>
    </row>
    <row r="72" spans="1:4" x14ac:dyDescent="0.25">
      <c r="A72" s="51">
        <f>A71+Calculator!$P$36/200</f>
        <v>3.1499999999999972</v>
      </c>
      <c r="B72" s="43">
        <f>AVERAGE('HSFET 1'!B90,'HSFET 2'!B90,'LSFET 1'!B90,'LSFET 2'!B90)</f>
        <v>95.970560369629524</v>
      </c>
      <c r="C72" s="43">
        <v>170</v>
      </c>
      <c r="D72" s="43">
        <f>IF(Calculator!$C$5&gt;1,"N/A",LOOKUP(A72,$G$2:$AB$3))</f>
        <v>2</v>
      </c>
    </row>
    <row r="73" spans="1:4" x14ac:dyDescent="0.25">
      <c r="A73" s="51">
        <f>A72+Calculator!$P$36/200</f>
        <v>3.1949999999999972</v>
      </c>
      <c r="B73" s="43">
        <f>AVERAGE('HSFET 1'!B91,'HSFET 2'!B91,'LSFET 1'!B91,'LSFET 2'!B91)</f>
        <v>95.990516942965456</v>
      </c>
      <c r="C73" s="43">
        <v>170</v>
      </c>
      <c r="D73" s="43">
        <f>IF(Calculator!$C$5&gt;1,"N/A",LOOKUP(A73,$G$2:$AB$3))</f>
        <v>2</v>
      </c>
    </row>
    <row r="74" spans="1:4" x14ac:dyDescent="0.25">
      <c r="A74" s="51">
        <f>A73+Calculator!$P$36/200</f>
        <v>3.2399999999999971</v>
      </c>
      <c r="B74" s="43">
        <f>AVERAGE('HSFET 1'!B92,'HSFET 2'!B92,'LSFET 1'!B92,'LSFET 2'!B92)</f>
        <v>96.01008361298922</v>
      </c>
      <c r="C74" s="43">
        <v>170</v>
      </c>
      <c r="D74" s="43">
        <f>IF(Calculator!$C$5&gt;1,"N/A",LOOKUP(A74,$G$2:$AB$3))</f>
        <v>2</v>
      </c>
    </row>
    <row r="75" spans="1:4" x14ac:dyDescent="0.25">
      <c r="A75" s="51">
        <f>A74+Calculator!$P$36/200</f>
        <v>3.284999999999997</v>
      </c>
      <c r="B75" s="43">
        <f>AVERAGE('HSFET 1'!B93,'HSFET 2'!B93,'LSFET 1'!B93,'LSFET 2'!B93)</f>
        <v>96.029276133496595</v>
      </c>
      <c r="C75" s="43">
        <v>170</v>
      </c>
      <c r="D75" s="43">
        <f>IF(Calculator!$C$5&gt;1,"N/A",LOOKUP(A75,$G$2:$AB$3))</f>
        <v>2</v>
      </c>
    </row>
    <row r="76" spans="1:4" x14ac:dyDescent="0.25">
      <c r="A76" s="51">
        <f>A75+Calculator!$P$36/200</f>
        <v>3.329999999999997</v>
      </c>
      <c r="B76" s="43">
        <f>AVERAGE('HSFET 1'!B94,'HSFET 2'!B94,'LSFET 1'!B94,'LSFET 2'!B94)</f>
        <v>96.048109610818557</v>
      </c>
      <c r="C76" s="43">
        <v>170</v>
      </c>
      <c r="D76" s="43">
        <f>IF(Calculator!$C$5&gt;1,"N/A",LOOKUP(A76,$G$2:$AB$3))</f>
        <v>2</v>
      </c>
    </row>
    <row r="77" spans="1:4" x14ac:dyDescent="0.25">
      <c r="A77" s="51">
        <f>A76+Calculator!$P$36/200</f>
        <v>3.3749999999999969</v>
      </c>
      <c r="B77" s="43">
        <f>AVERAGE('HSFET 1'!B95,'HSFET 2'!B95,'LSFET 1'!B95,'LSFET 2'!B95)</f>
        <v>96.066598530790969</v>
      </c>
      <c r="C77" s="43">
        <v>170</v>
      </c>
      <c r="D77" s="43">
        <f>IF(Calculator!$C$5&gt;1,"N/A",LOOKUP(A77,$G$2:$AB$3))</f>
        <v>2</v>
      </c>
    </row>
    <row r="78" spans="1:4" x14ac:dyDescent="0.25">
      <c r="A78" s="51">
        <f>A77+Calculator!$P$36/200</f>
        <v>3.4199999999999968</v>
      </c>
      <c r="B78" s="43">
        <f>AVERAGE('HSFET 1'!B96,'HSFET 2'!B96,'LSFET 1'!B96,'LSFET 2'!B96)</f>
        <v>96.084756784539707</v>
      </c>
      <c r="C78" s="43">
        <v>170</v>
      </c>
      <c r="D78" s="43">
        <f>IF(Calculator!$C$5&gt;1,"N/A",LOOKUP(A78,$G$2:$AB$3))</f>
        <v>2</v>
      </c>
    </row>
    <row r="79" spans="1:4" x14ac:dyDescent="0.25">
      <c r="A79" s="51">
        <f>A78+Calculator!$P$36/200</f>
        <v>3.4649999999999967</v>
      </c>
      <c r="B79" s="43">
        <f>AVERAGE('HSFET 1'!B97,'HSFET 2'!B97,'LSFET 1'!B97,'LSFET 2'!B97)</f>
        <v>96.102597693144048</v>
      </c>
      <c r="C79" s="43">
        <v>170</v>
      </c>
      <c r="D79" s="43">
        <f>IF(Calculator!$C$5&gt;1,"N/A",LOOKUP(A79,$G$2:$AB$3))</f>
        <v>2</v>
      </c>
    </row>
    <row r="80" spans="1:4" x14ac:dyDescent="0.25">
      <c r="A80" s="51">
        <f>A79+Calculator!$P$36/200</f>
        <v>3.5099999999999967</v>
      </c>
      <c r="B80" s="43">
        <f>AVERAGE('HSFET 1'!B98,'HSFET 2'!B98,'LSFET 1'!B98,'LSFET 2'!B98)</f>
        <v>96.12013403123575</v>
      </c>
      <c r="C80" s="43">
        <v>170</v>
      </c>
      <c r="D80" s="43">
        <f>IF(Calculator!$C$5&gt;1,"N/A",LOOKUP(A80,$G$2:$AB$3))</f>
        <v>2</v>
      </c>
    </row>
    <row r="81" spans="1:4" x14ac:dyDescent="0.25">
      <c r="A81" s="51">
        <f>A80+Calculator!$P$36/200</f>
        <v>3.5549999999999966</v>
      </c>
      <c r="B81" s="43">
        <f>AVERAGE('HSFET 1'!B99,'HSFET 2'!B99,'LSFET 1'!B99,'LSFET 2'!B99)</f>
        <v>96.13737804958734</v>
      </c>
      <c r="C81" s="43">
        <v>170</v>
      </c>
      <c r="D81" s="43">
        <f>IF(Calculator!$C$5&gt;1,"N/A",LOOKUP(A81,$G$2:$AB$3))</f>
        <v>2</v>
      </c>
    </row>
    <row r="82" spans="1:4" x14ac:dyDescent="0.25">
      <c r="A82" s="51">
        <f>A81+Calculator!$P$36/200</f>
        <v>3.5999999999999965</v>
      </c>
      <c r="B82" s="43">
        <f>AVERAGE('HSFET 1'!B100,'HSFET 2'!B100,'LSFET 1'!B100,'LSFET 2'!B100)</f>
        <v>96.154341496738439</v>
      </c>
      <c r="C82" s="43">
        <v>170</v>
      </c>
      <c r="D82" s="43">
        <f>IF(Calculator!$C$5&gt;1,"N/A",LOOKUP(A82,$G$2:$AB$3))</f>
        <v>2</v>
      </c>
    </row>
    <row r="83" spans="1:4" x14ac:dyDescent="0.25">
      <c r="A83" s="51">
        <f>A82+Calculator!$P$36/200</f>
        <v>3.6449999999999965</v>
      </c>
      <c r="B83" s="43">
        <f>AVERAGE('HSFET 1'!B101,'HSFET 2'!B101,'LSFET 1'!B101,'LSFET 2'!B101)</f>
        <v>96.171035639706361</v>
      </c>
      <c r="C83" s="43">
        <v>170</v>
      </c>
      <c r="D83" s="43">
        <f>IF(Calculator!$C$5&gt;1,"N/A",LOOKUP(A83,$G$2:$AB$3))</f>
        <v>2</v>
      </c>
    </row>
    <row r="84" spans="1:4" x14ac:dyDescent="0.25">
      <c r="A84" s="51">
        <f>A83+Calculator!$P$36/200</f>
        <v>3.6899999999999964</v>
      </c>
      <c r="B84" s="43">
        <f>AVERAGE('HSFET 1'!B102,'HSFET 2'!B102,'LSFET 1'!B102,'LSFET 2'!B102)</f>
        <v>96.187471283823569</v>
      </c>
      <c r="C84" s="43">
        <v>170</v>
      </c>
      <c r="D84" s="43">
        <f>IF(Calculator!$C$5&gt;1,"N/A",LOOKUP(A84,$G$2:$AB$3))</f>
        <v>2</v>
      </c>
    </row>
    <row r="85" spans="1:4" x14ac:dyDescent="0.25">
      <c r="A85" s="51">
        <f>A84+Calculator!$P$36/200</f>
        <v>3.7349999999999963</v>
      </c>
      <c r="B85" s="43">
        <f>AVERAGE('HSFET 1'!B103,'HSFET 2'!B103,'LSFET 1'!B103,'LSFET 2'!B103)</f>
        <v>96.203658791742114</v>
      </c>
      <c r="C85" s="43">
        <v>170</v>
      </c>
      <c r="D85" s="43">
        <f>IF(Calculator!$C$5&gt;1,"N/A",LOOKUP(A85,$G$2:$AB$3))</f>
        <v>2</v>
      </c>
    </row>
    <row r="86" spans="1:4" x14ac:dyDescent="0.25">
      <c r="A86" s="51">
        <f>A85+Calculator!$P$36/200</f>
        <v>3.7799999999999963</v>
      </c>
      <c r="B86" s="43">
        <f>AVERAGE('HSFET 1'!B104,'HSFET 2'!B104,'LSFET 1'!B104,'LSFET 2'!B104)</f>
        <v>96.219608101642947</v>
      </c>
      <c r="C86" s="43">
        <v>170</v>
      </c>
      <c r="D86" s="43">
        <f>IF(Calculator!$C$5&gt;1,"N/A",LOOKUP(A86,$G$2:$AB$3))</f>
        <v>2</v>
      </c>
    </row>
    <row r="87" spans="1:4" x14ac:dyDescent="0.25">
      <c r="A87" s="51">
        <f>A86+Calculator!$P$36/200</f>
        <v>3.8249999999999962</v>
      </c>
      <c r="B87" s="43">
        <f>AVERAGE('HSFET 1'!B105,'HSFET 2'!B105,'LSFET 1'!B105,'LSFET 2'!B105)</f>
        <v>96.235328744685432</v>
      </c>
      <c r="C87" s="43">
        <v>170</v>
      </c>
      <c r="D87" s="43">
        <f>IF(Calculator!$C$5&gt;1,"N/A",LOOKUP(A87,$G$2:$AB$3))</f>
        <v>2</v>
      </c>
    </row>
    <row r="88" spans="1:4" x14ac:dyDescent="0.25">
      <c r="A88" s="51">
        <f>A87+Calculator!$P$36/200</f>
        <v>3.8699999999999961</v>
      </c>
      <c r="B88" s="43">
        <f>AVERAGE('HSFET 1'!B106,'HSFET 2'!B106,'LSFET 1'!B106,'LSFET 2'!B106)</f>
        <v>96.250829861730637</v>
      </c>
      <c r="C88" s="43">
        <v>170</v>
      </c>
      <c r="D88" s="43">
        <f>IF(Calculator!$C$5&gt;1,"N/A",LOOKUP(A88,$G$2:$AB$3))</f>
        <v>2</v>
      </c>
    </row>
    <row r="89" spans="1:4" x14ac:dyDescent="0.25">
      <c r="A89" s="51">
        <f>A88+Calculator!$P$36/200</f>
        <v>3.914999999999996</v>
      </c>
      <c r="B89" s="43">
        <f>AVERAGE('HSFET 1'!B107,'HSFET 2'!B107,'LSFET 1'!B107,'LSFET 2'!B107)</f>
        <v>96.266120219370222</v>
      </c>
      <c r="C89" s="43">
        <v>170</v>
      </c>
      <c r="D89" s="43">
        <f>IF(Calculator!$C$5&gt;1,"N/A",LOOKUP(A89,$G$2:$AB$3))</f>
        <v>2</v>
      </c>
    </row>
    <row r="90" spans="1:4" x14ac:dyDescent="0.25">
      <c r="A90" s="51">
        <f>A89+Calculator!$P$36/200</f>
        <v>3.959999999999996</v>
      </c>
      <c r="B90" s="43">
        <f>AVERAGE('HSFET 1'!B108,'HSFET 2'!B108,'LSFET 1'!B108,'LSFET 2'!B108)</f>
        <v>96.281208225290953</v>
      </c>
      <c r="C90" s="43">
        <v>170</v>
      </c>
      <c r="D90" s="43">
        <f>IF(Calculator!$C$5&gt;1,"N/A",LOOKUP(A90,$G$2:$AB$3))</f>
        <v>2</v>
      </c>
    </row>
    <row r="91" spans="1:4" x14ac:dyDescent="0.25">
      <c r="A91" s="51">
        <f>A90+Calculator!$P$36/200</f>
        <v>4.0049999999999963</v>
      </c>
      <c r="B91" s="43">
        <f>AVERAGE('HSFET 1'!B109,'HSFET 2'!B109,'LSFET 1'!B109,'LSFET 2'!B109)</f>
        <v>96.296101943003379</v>
      </c>
      <c r="C91" s="43">
        <v>170</v>
      </c>
      <c r="D91" s="43">
        <f>IF(Calculator!$C$5&gt;1,"N/A",LOOKUP(A91,$G$2:$AB$3))</f>
        <v>2</v>
      </c>
    </row>
    <row r="92" spans="1:4" x14ac:dyDescent="0.25">
      <c r="A92" s="51">
        <f>A91+Calculator!$P$36/200</f>
        <v>4.0499999999999963</v>
      </c>
      <c r="B92" s="43">
        <f>AVERAGE('HSFET 1'!B110,'HSFET 2'!B110,'LSFET 1'!B110,'LSFET 2'!B110)</f>
        <v>96.310809105961908</v>
      </c>
      <c r="C92" s="43">
        <v>170</v>
      </c>
      <c r="D92" s="43">
        <f>IF(Calculator!$C$5&gt;1,"N/A",LOOKUP(A92,$G$2:$AB$3))</f>
        <v>2</v>
      </c>
    </row>
    <row r="93" spans="1:4" x14ac:dyDescent="0.25">
      <c r="A93" s="51">
        <f>A92+Calculator!$P$36/200</f>
        <v>4.0949999999999962</v>
      </c>
      <c r="B93" s="43">
        <f>AVERAGE('HSFET 1'!B111,'HSFET 2'!B111,'LSFET 1'!B111,'LSFET 2'!B111)</f>
        <v>96.32533713110206</v>
      </c>
      <c r="C93" s="43">
        <v>170</v>
      </c>
      <c r="D93" s="43">
        <f>IF(Calculator!$C$5&gt;1,"N/A",LOOKUP(A93,$G$2:$AB$3))</f>
        <v>2</v>
      </c>
    </row>
    <row r="94" spans="1:4" x14ac:dyDescent="0.25">
      <c r="A94" s="51">
        <f>A93+Calculator!$P$36/200</f>
        <v>4.1399999999999961</v>
      </c>
      <c r="B94" s="43">
        <f>AVERAGE('HSFET 1'!B112,'HSFET 2'!B112,'LSFET 1'!B112,'LSFET 2'!B112)</f>
        <v>96.33969313181953</v>
      </c>
      <c r="C94" s="43">
        <v>170</v>
      </c>
      <c r="D94" s="43">
        <f>IF(Calculator!$C$5&gt;1,"N/A",LOOKUP(A94,$G$2:$AB$3))</f>
        <v>2</v>
      </c>
    </row>
    <row r="95" spans="1:4" x14ac:dyDescent="0.25">
      <c r="A95" s="51">
        <f>A94+Calculator!$P$36/200</f>
        <v>4.1849999999999961</v>
      </c>
      <c r="B95" s="43">
        <f>AVERAGE('HSFET 1'!B113,'HSFET 2'!B113,'LSFET 1'!B113,'LSFET 2'!B113)</f>
        <v>96.353883930414696</v>
      </c>
      <c r="C95" s="43">
        <v>170</v>
      </c>
      <c r="D95" s="43">
        <f>IF(Calculator!$C$5&gt;1,"N/A",LOOKUP(A95,$G$2:$AB$3))</f>
        <v>2</v>
      </c>
    </row>
    <row r="96" spans="1:4" x14ac:dyDescent="0.25">
      <c r="A96" s="51">
        <f>A95+Calculator!$P$36/200</f>
        <v>4.229999999999996</v>
      </c>
      <c r="B96" s="43">
        <f>AVERAGE('HSFET 1'!B114,'HSFET 2'!B114,'LSFET 1'!B114,'LSFET 2'!B114)</f>
        <v>96.367916070024648</v>
      </c>
      <c r="C96" s="43">
        <v>170</v>
      </c>
      <c r="D96" s="43">
        <f>IF(Calculator!$C$5&gt;1,"N/A",LOOKUP(A96,$G$2:$AB$3))</f>
        <v>2</v>
      </c>
    </row>
    <row r="97" spans="1:4" x14ac:dyDescent="0.25">
      <c r="A97" s="51">
        <f>A96+Calculator!$P$36/200</f>
        <v>4.2749999999999959</v>
      </c>
      <c r="B97" s="43">
        <f>AVERAGE('HSFET 1'!B115,'HSFET 2'!B115,'LSFET 1'!B115,'LSFET 2'!B115)</f>
        <v>96.381795826064661</v>
      </c>
      <c r="C97" s="43">
        <v>170</v>
      </c>
      <c r="D97" s="43">
        <f>IF(Calculator!$C$5&gt;1,"N/A",LOOKUP(A97,$G$2:$AB$3))</f>
        <v>2</v>
      </c>
    </row>
    <row r="98" spans="1:4" x14ac:dyDescent="0.25">
      <c r="A98" s="51">
        <f>A97+Calculator!$P$36/200</f>
        <v>4.3199999999999958</v>
      </c>
      <c r="B98" s="43">
        <f>AVERAGE('HSFET 1'!B116,'HSFET 2'!B116,'LSFET 1'!B116,'LSFET 2'!B116)</f>
        <v>96.395529217198927</v>
      </c>
      <c r="C98" s="43">
        <v>170</v>
      </c>
      <c r="D98" s="43">
        <f>IF(Calculator!$C$5&gt;1,"N/A",LOOKUP(A98,$G$2:$AB$3))</f>
        <v>2</v>
      </c>
    </row>
    <row r="99" spans="1:4" x14ac:dyDescent="0.25">
      <c r="A99" s="51">
        <f>A98+Calculator!$P$36/200</f>
        <v>4.3649999999999958</v>
      </c>
      <c r="B99" s="43">
        <f>AVERAGE('HSFET 1'!B117,'HSFET 2'!B117,'LSFET 1'!B117,'LSFET 2'!B117)</f>
        <v>96.409122015860845</v>
      </c>
      <c r="C99" s="43">
        <v>170</v>
      </c>
      <c r="D99" s="43">
        <f>IF(Calculator!$C$5&gt;1,"N/A",LOOKUP(A99,$G$2:$AB$3))</f>
        <v>2</v>
      </c>
    </row>
    <row r="100" spans="1:4" x14ac:dyDescent="0.25">
      <c r="A100" s="51">
        <f>A99+Calculator!$P$36/200</f>
        <v>4.4099999999999957</v>
      </c>
      <c r="B100" s="43">
        <f>AVERAGE('HSFET 1'!B118,'HSFET 2'!B118,'LSFET 1'!B118,'LSFET 2'!B118)</f>
        <v>96.422579758340859</v>
      </c>
      <c r="C100" s="43">
        <v>170</v>
      </c>
      <c r="D100" s="43">
        <f>IF(Calculator!$C$5&gt;1,"N/A",LOOKUP(A100,$G$2:$AB$3))</f>
        <v>2</v>
      </c>
    </row>
    <row r="101" spans="1:4" x14ac:dyDescent="0.25">
      <c r="A101" s="51">
        <f>A100+Calculator!$P$36/200</f>
        <v>4.4549999999999956</v>
      </c>
      <c r="B101" s="43">
        <f>AVERAGE('HSFET 1'!B119,'HSFET 2'!B119,'LSFET 1'!B119,'LSFET 2'!B119)</f>
        <v>96.435907754460288</v>
      </c>
      <c r="C101" s="43">
        <v>170</v>
      </c>
      <c r="D101" s="43">
        <f>IF(Calculator!$C$5&gt;1,"N/A",LOOKUP(A101,$G$2:$AB$3))</f>
        <v>2</v>
      </c>
    </row>
    <row r="102" spans="1:4" x14ac:dyDescent="0.25">
      <c r="A102" s="51">
        <f>A101+Calculator!$P$36/200</f>
        <v>4.4999999999999956</v>
      </c>
      <c r="B102" s="43">
        <f>AVERAGE('HSFET 1'!B120,'HSFET 2'!B120,'LSFET 1'!B120,'LSFET 2'!B120)</f>
        <v>96.449111096848029</v>
      </c>
      <c r="C102" s="43">
        <v>170</v>
      </c>
      <c r="D102" s="43">
        <f>IF(Calculator!$C$5&gt;1,"N/A",LOOKUP(A102,$G$2:$AB$3))</f>
        <v>2</v>
      </c>
    </row>
    <row r="103" spans="1:4" x14ac:dyDescent="0.25">
      <c r="A103" s="51">
        <f>A102+Calculator!$P$36/200</f>
        <v>4.5449999999999955</v>
      </c>
      <c r="B103" s="43">
        <f>AVERAGE('HSFET 1'!B121,'HSFET 2'!B121,'LSFET 1'!B121,'LSFET 2'!B121)</f>
        <v>96.462194669836464</v>
      </c>
      <c r="C103" s="43">
        <v>170</v>
      </c>
      <c r="D103" s="43">
        <f>IF(Calculator!$C$5&gt;1,"N/A",LOOKUP(A103,$G$2:$AB$3))</f>
        <v>2</v>
      </c>
    </row>
    <row r="104" spans="1:4" x14ac:dyDescent="0.25">
      <c r="A104" s="51">
        <f>A103+Calculator!$P$36/200</f>
        <v>4.5899999999999954</v>
      </c>
      <c r="B104" s="43">
        <f>AVERAGE('HSFET 1'!B122,'HSFET 2'!B122,'LSFET 1'!B122,'LSFET 2'!B122)</f>
        <v>96.47516315799264</v>
      </c>
      <c r="C104" s="43">
        <v>170</v>
      </c>
      <c r="D104" s="43">
        <f>IF(Calculator!$C$5&gt;1,"N/A",LOOKUP(A104,$G$2:$AB$3))</f>
        <v>2</v>
      </c>
    </row>
    <row r="105" spans="1:4" x14ac:dyDescent="0.25">
      <c r="A105" s="51">
        <f>A104+Calculator!$P$36/200</f>
        <v>4.6349999999999953</v>
      </c>
      <c r="B105" s="43">
        <f>AVERAGE('HSFET 1'!B123,'HSFET 2'!B123,'LSFET 1'!B123,'LSFET 2'!B123)</f>
        <v>96.488021054299281</v>
      </c>
      <c r="C105" s="43">
        <v>170</v>
      </c>
      <c r="D105" s="43">
        <f>IF(Calculator!$C$5&gt;1,"N/A",LOOKUP(A105,$G$2:$AB$3))</f>
        <v>2</v>
      </c>
    </row>
    <row r="106" spans="1:4" x14ac:dyDescent="0.25">
      <c r="A106" s="51">
        <f>A105+Calculator!$P$36/200</f>
        <v>4.6799999999999953</v>
      </c>
      <c r="B106" s="43">
        <f>AVERAGE('HSFET 1'!B124,'HSFET 2'!B124,'LSFET 1'!B124,'LSFET 2'!B124)</f>
        <v>96.500772668000508</v>
      </c>
      <c r="C106" s="43">
        <v>170</v>
      </c>
      <c r="D106" s="43">
        <f>IF(Calculator!$C$5&gt;1,"N/A",LOOKUP(A106,$G$2:$AB$3))</f>
        <v>2</v>
      </c>
    </row>
    <row r="107" spans="1:4" x14ac:dyDescent="0.25">
      <c r="A107" s="51">
        <f>A106+Calculator!$P$36/200</f>
        <v>4.7249999999999952</v>
      </c>
      <c r="B107" s="43">
        <f>AVERAGE('HSFET 1'!B125,'HSFET 2'!B125,'LSFET 1'!B125,'LSFET 2'!B125)</f>
        <v>96.513422132125655</v>
      </c>
      <c r="C107" s="43">
        <v>170</v>
      </c>
      <c r="D107" s="43">
        <f>IF(Calculator!$C$5&gt;1,"N/A",LOOKUP(A107,$G$2:$AB$3))</f>
        <v>2</v>
      </c>
    </row>
    <row r="108" spans="1:4" x14ac:dyDescent="0.25">
      <c r="A108" s="51">
        <f>A107+Calculator!$P$36/200</f>
        <v>4.7699999999999951</v>
      </c>
      <c r="B108" s="43">
        <f>AVERAGE('HSFET 1'!B126,'HSFET 2'!B126,'LSFET 1'!B126,'LSFET 2'!B126)</f>
        <v>96.525973410704836</v>
      </c>
      <c r="C108" s="43">
        <v>170</v>
      </c>
      <c r="D108" s="43">
        <f>IF(Calculator!$C$5&gt;1,"N/A",LOOKUP(A108,$G$2:$AB$3))</f>
        <v>2</v>
      </c>
    </row>
    <row r="109" spans="1:4" x14ac:dyDescent="0.25">
      <c r="A109" s="51">
        <f>A108+Calculator!$P$36/200</f>
        <v>4.8149999999999951</v>
      </c>
      <c r="B109" s="43">
        <f>AVERAGE('HSFET 1'!B127,'HSFET 2'!B127,'LSFET 1'!B127,'LSFET 2'!B127)</f>
        <v>96.538430305688621</v>
      </c>
      <c r="C109" s="43">
        <v>170</v>
      </c>
      <c r="D109" s="43">
        <f>IF(Calculator!$C$5&gt;1,"N/A",LOOKUP(A109,$G$2:$AB$3))</f>
        <v>2</v>
      </c>
    </row>
    <row r="110" spans="1:4" x14ac:dyDescent="0.25">
      <c r="A110" s="51">
        <f>A109+Calculator!$P$36/200</f>
        <v>4.859999999999995</v>
      </c>
      <c r="B110" s="43">
        <f>AVERAGE('HSFET 1'!B128,'HSFET 2'!B128,'LSFET 1'!B128,'LSFET 2'!B128)</f>
        <v>96.550796463584021</v>
      </c>
      <c r="C110" s="43">
        <v>170</v>
      </c>
      <c r="D110" s="43">
        <f>IF(Calculator!$C$5&gt;1,"N/A",LOOKUP(A110,$G$2:$AB$3))</f>
        <v>2</v>
      </c>
    </row>
    <row r="111" spans="1:4" x14ac:dyDescent="0.25">
      <c r="A111" s="51">
        <f>A110+Calculator!$P$36/200</f>
        <v>4.9049999999999949</v>
      </c>
      <c r="B111" s="43">
        <f>AVERAGE('HSFET 1'!B129,'HSFET 2'!B129,'LSFET 1'!B129,'LSFET 2'!B129)</f>
        <v>96.563075381818749</v>
      </c>
      <c r="C111" s="43">
        <v>170</v>
      </c>
      <c r="D111" s="43">
        <f>IF(Calculator!$C$5&gt;1,"N/A",LOOKUP(A111,$G$2:$AB$3))</f>
        <v>2</v>
      </c>
    </row>
    <row r="112" spans="1:4" x14ac:dyDescent="0.25">
      <c r="A112" s="51">
        <f>A111+Calculator!$P$36/200</f>
        <v>4.9499999999999948</v>
      </c>
      <c r="B112" s="43">
        <f>AVERAGE('HSFET 1'!B130,'HSFET 2'!B130,'LSFET 1'!B130,'LSFET 2'!B130)</f>
        <v>96.575270414844439</v>
      </c>
      <c r="C112" s="43">
        <v>170</v>
      </c>
      <c r="D112" s="43">
        <f>IF(Calculator!$C$5&gt;1,"N/A",LOOKUP(A112,$G$2:$AB$3))</f>
        <v>2</v>
      </c>
    </row>
    <row r="113" spans="1:4" x14ac:dyDescent="0.25">
      <c r="A113" s="51">
        <f>A112+Calculator!$P$36/200</f>
        <v>4.9949999999999948</v>
      </c>
      <c r="B113" s="43">
        <f>AVERAGE('HSFET 1'!B131,'HSFET 2'!B131,'LSFET 1'!B131,'LSFET 2'!B131)</f>
        <v>96.587384779989833</v>
      </c>
      <c r="C113" s="43">
        <v>170</v>
      </c>
      <c r="D113" s="43">
        <f>IF(Calculator!$C$5&gt;1,"N/A",LOOKUP(A113,$G$2:$AB$3))</f>
        <v>2</v>
      </c>
    </row>
    <row r="114" spans="1:4" x14ac:dyDescent="0.25">
      <c r="A114" s="51">
        <f>A113+Calculator!$P$36/200</f>
        <v>5.0399999999999947</v>
      </c>
      <c r="B114" s="43">
        <f>AVERAGE('HSFET 1'!B132,'HSFET 2'!B132,'LSFET 1'!B132,'LSFET 2'!B132)</f>
        <v>96.599421563074316</v>
      </c>
      <c r="C114" s="43">
        <v>170</v>
      </c>
      <c r="D114" s="43">
        <f>IF(Calculator!$C$5&gt;1,"N/A",LOOKUP(A114,$G$2:$AB$3))</f>
        <v>2</v>
      </c>
    </row>
    <row r="115" spans="1:4" x14ac:dyDescent="0.25">
      <c r="A115" s="51">
        <f>A114+Calculator!$P$36/200</f>
        <v>5.0849999999999946</v>
      </c>
      <c r="B115" s="43">
        <f>AVERAGE('HSFET 1'!B133,'HSFET 2'!B133,'LSFET 1'!B133,'LSFET 2'!B133)</f>
        <v>96.611383723791178</v>
      </c>
      <c r="C115" s="43">
        <v>170</v>
      </c>
      <c r="D115" s="43">
        <f>IF(Calculator!$C$5&gt;1,"N/A",LOOKUP(A115,$G$2:$AB$3))</f>
        <v>2</v>
      </c>
    </row>
    <row r="116" spans="1:4" x14ac:dyDescent="0.25">
      <c r="A116" s="51">
        <f>A115+Calculator!$P$36/200</f>
        <v>5.1299999999999946</v>
      </c>
      <c r="B116" s="43">
        <f>AVERAGE('HSFET 1'!B134,'HSFET 2'!B134,'LSFET 1'!B134,'LSFET 2'!B134)</f>
        <v>96.62327410087056</v>
      </c>
      <c r="C116" s="43">
        <v>170</v>
      </c>
      <c r="D116" s="43">
        <f>IF(Calculator!$C$5&gt;1,"N/A",LOOKUP(A116,$G$2:$AB$3))</f>
        <v>2</v>
      </c>
    </row>
    <row r="117" spans="1:4" x14ac:dyDescent="0.25">
      <c r="A117" s="51">
        <f>A116+Calculator!$P$36/200</f>
        <v>5.1749999999999945</v>
      </c>
      <c r="B117" s="43">
        <f>AVERAGE('HSFET 1'!B135,'HSFET 2'!B135,'LSFET 1'!B135,'LSFET 2'!B135)</f>
        <v>96.635095417030854</v>
      </c>
      <c r="C117" s="43">
        <v>170</v>
      </c>
      <c r="D117" s="43">
        <f>IF(Calculator!$C$5&gt;1,"N/A",LOOKUP(A117,$G$2:$AB$3))</f>
        <v>2</v>
      </c>
    </row>
    <row r="118" spans="1:4" x14ac:dyDescent="0.25">
      <c r="A118" s="51">
        <f>A117+Calculator!$P$36/200</f>
        <v>5.2199999999999944</v>
      </c>
      <c r="B118" s="43">
        <f>AVERAGE('HSFET 1'!B136,'HSFET 2'!B136,'LSFET 1'!B136,'LSFET 2'!B136)</f>
        <v>96.646850283727147</v>
      </c>
      <c r="C118" s="43">
        <v>170</v>
      </c>
      <c r="D118" s="43">
        <f>IF(Calculator!$C$5&gt;1,"N/A",LOOKUP(A118,$G$2:$AB$3))</f>
        <v>2</v>
      </c>
    </row>
    <row r="119" spans="1:4" x14ac:dyDescent="0.25">
      <c r="A119" s="51">
        <f>A118+Calculator!$P$36/200</f>
        <v>5.2649999999999944</v>
      </c>
      <c r="B119" s="43">
        <f>AVERAGE('HSFET 1'!B137,'HSFET 2'!B137,'LSFET 1'!B137,'LSFET 2'!B137)</f>
        <v>96.658541205705319</v>
      </c>
      <c r="C119" s="43">
        <v>170</v>
      </c>
      <c r="D119" s="43">
        <f>IF(Calculator!$C$5&gt;1,"N/A",LOOKUP(A119,$G$2:$AB$3))</f>
        <v>2</v>
      </c>
    </row>
    <row r="120" spans="1:4" x14ac:dyDescent="0.25">
      <c r="A120" s="51">
        <f>A119+Calculator!$P$36/200</f>
        <v>5.3099999999999943</v>
      </c>
      <c r="B120" s="43">
        <f>AVERAGE('HSFET 1'!B138,'HSFET 2'!B138,'LSFET 1'!B138,'LSFET 2'!B138)</f>
        <v>96.670170585369561</v>
      </c>
      <c r="C120" s="43">
        <v>170</v>
      </c>
      <c r="D120" s="43">
        <f>IF(Calculator!$C$5&gt;1,"N/A",LOOKUP(A120,$G$2:$AB$3))</f>
        <v>2</v>
      </c>
    </row>
    <row r="121" spans="1:4" x14ac:dyDescent="0.25">
      <c r="A121" s="51">
        <f>A120+Calculator!$P$36/200</f>
        <v>5.3549999999999942</v>
      </c>
      <c r="B121" s="43">
        <f>AVERAGE('HSFET 1'!B139,'HSFET 2'!B139,'LSFET 1'!B139,'LSFET 2'!B139)</f>
        <v>96.681740726970958</v>
      </c>
      <c r="C121" s="43">
        <v>170</v>
      </c>
      <c r="D121" s="43">
        <f>IF(Calculator!$C$5&gt;1,"N/A",LOOKUP(A121,$G$2:$AB$3))</f>
        <v>2</v>
      </c>
    </row>
    <row r="122" spans="1:4" x14ac:dyDescent="0.25">
      <c r="A122" s="51">
        <f>A121+Calculator!$P$36/200</f>
        <v>5.3999999999999941</v>
      </c>
      <c r="B122" s="43">
        <f>AVERAGE('HSFET 1'!B140,'HSFET 2'!B140,'LSFET 1'!B140,'LSFET 2'!B140)</f>
        <v>96.693253840624521</v>
      </c>
      <c r="C122" s="43">
        <v>170</v>
      </c>
      <c r="D122" s="43">
        <f>IF(Calculator!$C$5&gt;1,"N/A",LOOKUP(A122,$G$2:$AB$3))</f>
        <v>2</v>
      </c>
    </row>
    <row r="123" spans="1:4" x14ac:dyDescent="0.25">
      <c r="A123" s="51">
        <f>A122+Calculator!$P$36/200</f>
        <v>5.4449999999999941</v>
      </c>
      <c r="B123" s="43">
        <f>AVERAGE('HSFET 1'!B141,'HSFET 2'!B141,'LSFET 1'!B141,'LSFET 2'!B141)</f>
        <v>96.704712046161873</v>
      </c>
      <c r="C123" s="43">
        <v>170</v>
      </c>
      <c r="D123" s="43">
        <f>IF(Calculator!$C$5&gt;1,"N/A",LOOKUP(A123,$G$2:$AB$3))</f>
        <v>2</v>
      </c>
    </row>
    <row r="124" spans="1:4" x14ac:dyDescent="0.25">
      <c r="A124" s="51">
        <f>A123+Calculator!$P$36/200</f>
        <v>5.489999999999994</v>
      </c>
      <c r="B124" s="43">
        <f>AVERAGE('HSFET 1'!B142,'HSFET 2'!B142,'LSFET 1'!B142,'LSFET 2'!B142)</f>
        <v>96.716117376825835</v>
      </c>
      <c r="C124" s="43">
        <v>170</v>
      </c>
      <c r="D124" s="43">
        <f>IF(Calculator!$C$5&gt;1,"N/A",LOOKUP(A124,$G$2:$AB$3))</f>
        <v>2</v>
      </c>
    </row>
    <row r="125" spans="1:4" x14ac:dyDescent="0.25">
      <c r="A125" s="51">
        <f>A124+Calculator!$P$36/200</f>
        <v>5.5349999999999939</v>
      </c>
      <c r="B125" s="43">
        <f>AVERAGE('HSFET 1'!B143,'HSFET 2'!B143,'LSFET 1'!B143,'LSFET 2'!B143)</f>
        <v>96.72747178281405</v>
      </c>
      <c r="C125" s="43">
        <v>170</v>
      </c>
      <c r="D125" s="43">
        <f>IF(Calculator!$C$5&gt;1,"N/A",LOOKUP(A125,$G$2:$AB$3))</f>
        <v>2</v>
      </c>
    </row>
    <row r="126" spans="1:4" x14ac:dyDescent="0.25">
      <c r="A126" s="51">
        <f>A125+Calculator!$P$36/200</f>
        <v>5.5799999999999939</v>
      </c>
      <c r="B126" s="43">
        <f>AVERAGE('HSFET 1'!B144,'HSFET 2'!B144,'LSFET 1'!B144,'LSFET 2'!B144)</f>
        <v>96.73877713467725</v>
      </c>
      <c r="C126" s="43">
        <v>170</v>
      </c>
      <c r="D126" s="43">
        <f>IF(Calculator!$C$5&gt;1,"N/A",LOOKUP(A126,$G$2:$AB$3))</f>
        <v>2</v>
      </c>
    </row>
    <row r="127" spans="1:4" x14ac:dyDescent="0.25">
      <c r="A127" s="51">
        <f>A126+Calculator!$P$36/200</f>
        <v>5.6249999999999938</v>
      </c>
      <c r="B127" s="43">
        <f>AVERAGE('HSFET 1'!B145,'HSFET 2'!B145,'LSFET 1'!B145,'LSFET 2'!B145)</f>
        <v>96.750035226578518</v>
      </c>
      <c r="C127" s="43">
        <v>170</v>
      </c>
      <c r="D127" s="43">
        <f>IF(Calculator!$C$5&gt;1,"N/A",LOOKUP(A127,$G$2:$AB$3))</f>
        <v>2</v>
      </c>
    </row>
    <row r="128" spans="1:4" x14ac:dyDescent="0.25">
      <c r="A128" s="51">
        <f>A127+Calculator!$P$36/200</f>
        <v>5.6699999999999937</v>
      </c>
      <c r="B128" s="43">
        <f>AVERAGE('HSFET 1'!B146,'HSFET 2'!B146,'LSFET 1'!B146,'LSFET 2'!B146)</f>
        <v>96.761247779418966</v>
      </c>
      <c r="C128" s="43">
        <v>170</v>
      </c>
      <c r="D128" s="43">
        <f>IF(Calculator!$C$5&gt;1,"N/A",LOOKUP(A128,$G$2:$AB$3))</f>
        <v>2</v>
      </c>
    </row>
    <row r="129" spans="1:4" x14ac:dyDescent="0.25">
      <c r="A129" s="51">
        <f>A128+Calculator!$P$36/200</f>
        <v>5.7149999999999936</v>
      </c>
      <c r="B129" s="43">
        <f>AVERAGE('HSFET 1'!B147,'HSFET 2'!B147,'LSFET 1'!B147,'LSFET 2'!B147)</f>
        <v>96.772416443835553</v>
      </c>
      <c r="C129" s="43">
        <v>170</v>
      </c>
      <c r="D129" s="43">
        <f>IF(Calculator!$C$5&gt;1,"N/A",LOOKUP(A129,$G$2:$AB$3))</f>
        <v>2</v>
      </c>
    </row>
    <row r="130" spans="1:4" x14ac:dyDescent="0.25">
      <c r="A130" s="51">
        <f>A129+Calculator!$P$36/200</f>
        <v>5.7599999999999936</v>
      </c>
      <c r="B130" s="43">
        <f>AVERAGE('HSFET 1'!B148,'HSFET 2'!B148,'LSFET 1'!B148,'LSFET 2'!B148)</f>
        <v>96.78354280307606</v>
      </c>
      <c r="C130" s="43">
        <v>170</v>
      </c>
      <c r="D130" s="43">
        <f>IF(Calculator!$C$5&gt;1,"N/A",LOOKUP(A130,$G$2:$AB$3))</f>
        <v>2</v>
      </c>
    </row>
    <row r="131" spans="1:4" x14ac:dyDescent="0.25">
      <c r="A131" s="51">
        <f>A130+Calculator!$P$36/200</f>
        <v>5.8049999999999935</v>
      </c>
      <c r="B131" s="43">
        <f>AVERAGE('HSFET 1'!B149,'HSFET 2'!B149,'LSFET 1'!B149,'LSFET 2'!B149)</f>
        <v>96.794628375756375</v>
      </c>
      <c r="C131" s="43">
        <v>170</v>
      </c>
      <c r="D131" s="43">
        <f>IF(Calculator!$C$5&gt;1,"N/A",LOOKUP(A131,$G$2:$AB$3))</f>
        <v>2</v>
      </c>
    </row>
    <row r="132" spans="1:4" x14ac:dyDescent="0.25">
      <c r="A132" s="51">
        <f>A131+Calculator!$P$36/200</f>
        <v>5.8499999999999934</v>
      </c>
      <c r="B132" s="43">
        <f>AVERAGE('HSFET 1'!B150,'HSFET 2'!B150,'LSFET 1'!B150,'LSFET 2'!B150)</f>
        <v>96.805674618504952</v>
      </c>
      <c r="C132" s="43">
        <v>170</v>
      </c>
      <c r="D132" s="43">
        <f>IF(Calculator!$C$5&gt;1,"N/A",LOOKUP(A132,$G$2:$AB$3))</f>
        <v>2</v>
      </c>
    </row>
    <row r="133" spans="1:4" x14ac:dyDescent="0.25">
      <c r="A133" s="51">
        <f>A132+Calculator!$P$36/200</f>
        <v>5.8949999999999934</v>
      </c>
      <c r="B133" s="43">
        <f>AVERAGE('HSFET 1'!B151,'HSFET 2'!B151,'LSFET 1'!B151,'LSFET 2'!B151)</f>
        <v>96.816682928498864</v>
      </c>
      <c r="C133" s="43">
        <v>170</v>
      </c>
      <c r="D133" s="43">
        <f>IF(Calculator!$C$5&gt;1,"N/A",LOOKUP(A133,$G$2:$AB$3))</f>
        <v>2</v>
      </c>
    </row>
    <row r="134" spans="1:4" x14ac:dyDescent="0.25">
      <c r="A134" s="51">
        <f>A133+Calculator!$P$36/200</f>
        <v>5.9399999999999933</v>
      </c>
      <c r="B134" s="43">
        <f>AVERAGE('HSFET 1'!B152,'HSFET 2'!B152,'LSFET 1'!B152,'LSFET 2'!B152)</f>
        <v>96.82765464589616</v>
      </c>
      <c r="C134" s="43">
        <v>170</v>
      </c>
      <c r="D134" s="43">
        <f>IF(Calculator!$C$5&gt;1,"N/A",LOOKUP(A134,$G$2:$AB$3))</f>
        <v>2</v>
      </c>
    </row>
    <row r="135" spans="1:4" x14ac:dyDescent="0.25">
      <c r="A135" s="51">
        <f>A134+Calculator!$P$36/200</f>
        <v>5.9849999999999932</v>
      </c>
      <c r="B135" s="43">
        <f>AVERAGE('HSFET 1'!B153,'HSFET 2'!B153,'LSFET 1'!B153,'LSFET 2'!B153)</f>
        <v>96.838591056168667</v>
      </c>
      <c r="C135" s="43">
        <v>170</v>
      </c>
      <c r="D135" s="43">
        <f>IF(Calculator!$C$5&gt;1,"N/A",LOOKUP(A135,$G$2:$AB$3))</f>
        <v>2</v>
      </c>
    </row>
    <row r="136" spans="1:4" x14ac:dyDescent="0.25">
      <c r="A136" s="51">
        <f>A135+Calculator!$P$36/200</f>
        <v>6.0299999999999931</v>
      </c>
      <c r="B136" s="43">
        <f>AVERAGE('HSFET 1'!B154,'HSFET 2'!B154,'LSFET 1'!B154,'LSFET 2'!B154)</f>
        <v>96.849493392339042</v>
      </c>
      <c r="C136" s="43">
        <v>170</v>
      </c>
      <c r="D136" s="43">
        <f>IF(Calculator!$C$5&gt;1,"N/A",LOOKUP(A136,$G$2:$AB$3))</f>
        <v>2</v>
      </c>
    </row>
    <row r="137" spans="1:4" x14ac:dyDescent="0.25">
      <c r="A137" s="51">
        <f>A136+Calculator!$P$36/200</f>
        <v>6.0749999999999931</v>
      </c>
      <c r="B137" s="43">
        <f>AVERAGE('HSFET 1'!B155,'HSFET 2'!B155,'LSFET 1'!B155,'LSFET 2'!B155)</f>
        <v>96.860362837126587</v>
      </c>
      <c r="C137" s="43">
        <v>170</v>
      </c>
      <c r="D137" s="43">
        <f>IF(Calculator!$C$5&gt;1,"N/A",LOOKUP(A137,$G$2:$AB$3))</f>
        <v>2</v>
      </c>
    </row>
    <row r="138" spans="1:4" x14ac:dyDescent="0.25">
      <c r="A138" s="51">
        <f>A137+Calculator!$P$36/200</f>
        <v>6.119999999999993</v>
      </c>
      <c r="B138" s="43">
        <f>AVERAGE('HSFET 1'!B156,'HSFET 2'!B156,'LSFET 1'!B156,'LSFET 2'!B156)</f>
        <v>96.87120052500498</v>
      </c>
      <c r="C138" s="43">
        <v>170</v>
      </c>
      <c r="D138" s="43">
        <f>IF(Calculator!$C$5&gt;1,"N/A",LOOKUP(A138,$G$2:$AB$3))</f>
        <v>2</v>
      </c>
    </row>
    <row r="139" spans="1:4" x14ac:dyDescent="0.25">
      <c r="A139" s="51">
        <f>A138+Calculator!$P$36/200</f>
        <v>6.1649999999999929</v>
      </c>
      <c r="B139" s="43">
        <f>AVERAGE('HSFET 1'!B157,'HSFET 2'!B157,'LSFET 1'!B157,'LSFET 2'!B157)</f>
        <v>96.882007544175821</v>
      </c>
      <c r="C139" s="43">
        <v>170</v>
      </c>
      <c r="D139" s="43">
        <f>IF(Calculator!$C$5&gt;1,"N/A",LOOKUP(A139,$G$2:$AB$3))</f>
        <v>2</v>
      </c>
    </row>
    <row r="140" spans="1:4" x14ac:dyDescent="0.25">
      <c r="A140" s="51">
        <f>A139+Calculator!$P$36/200</f>
        <v>6.2099999999999929</v>
      </c>
      <c r="B140" s="43">
        <f>AVERAGE('HSFET 1'!B158,'HSFET 2'!B158,'LSFET 1'!B158,'LSFET 2'!B158)</f>
        <v>96.892784938461546</v>
      </c>
      <c r="C140" s="43">
        <v>170</v>
      </c>
      <c r="D140" s="43">
        <f>IF(Calculator!$C$5&gt;1,"N/A",LOOKUP(A140,$G$2:$AB$3))</f>
        <v>2</v>
      </c>
    </row>
    <row r="141" spans="1:4" x14ac:dyDescent="0.25">
      <c r="A141" s="51">
        <f>A140+Calculator!$P$36/200</f>
        <v>6.2549999999999928</v>
      </c>
      <c r="B141" s="43">
        <f>AVERAGE('HSFET 1'!B159,'HSFET 2'!B159,'LSFET 1'!B159,'LSFET 2'!B159)</f>
        <v>96.903533709120595</v>
      </c>
      <c r="C141" s="43">
        <v>170</v>
      </c>
      <c r="D141" s="43">
        <f>IF(Calculator!$C$5&gt;1,"N/A",LOOKUP(A141,$G$2:$AB$3))</f>
        <v>2</v>
      </c>
    </row>
    <row r="142" spans="1:4" x14ac:dyDescent="0.25">
      <c r="A142" s="51">
        <f>A141+Calculator!$P$36/200</f>
        <v>6.2999999999999927</v>
      </c>
      <c r="B142" s="43">
        <f>AVERAGE('HSFET 1'!B160,'HSFET 2'!B160,'LSFET 1'!B160,'LSFET 2'!B160)</f>
        <v>96.91425481658851</v>
      </c>
      <c r="C142" s="43">
        <v>170</v>
      </c>
      <c r="D142" s="43">
        <f>IF(Calculator!$C$5&gt;1,"N/A",LOOKUP(A142,$G$2:$AB$3))</f>
        <v>2</v>
      </c>
    </row>
    <row r="143" spans="1:4" x14ac:dyDescent="0.25">
      <c r="A143" s="51">
        <f>A142+Calculator!$P$36/200</f>
        <v>6.3449999999999926</v>
      </c>
      <c r="B143" s="43">
        <f>AVERAGE('HSFET 1'!B161,'HSFET 2'!B161,'LSFET 1'!B161,'LSFET 2'!B161)</f>
        <v>96.924949182147643</v>
      </c>
      <c r="C143" s="43">
        <v>170</v>
      </c>
      <c r="D143" s="43">
        <f>IF(Calculator!$C$5&gt;1,"N/A",LOOKUP(A143,$G$2:$AB$3))</f>
        <v>2</v>
      </c>
    </row>
    <row r="144" spans="1:4" x14ac:dyDescent="0.25">
      <c r="A144" s="51">
        <f>A143+Calculator!$P$36/200</f>
        <v>6.3899999999999926</v>
      </c>
      <c r="B144" s="43">
        <f>AVERAGE('HSFET 1'!B162,'HSFET 2'!B162,'LSFET 1'!B162,'LSFET 2'!B162)</f>
        <v>96.935617689528598</v>
      </c>
      <c r="C144" s="43">
        <v>170</v>
      </c>
      <c r="D144" s="43">
        <f>IF(Calculator!$C$5&gt;1,"N/A",LOOKUP(A144,$G$2:$AB$3))</f>
        <v>2</v>
      </c>
    </row>
    <row r="145" spans="1:4" x14ac:dyDescent="0.25">
      <c r="A145" s="51">
        <f>A144+Calculator!$P$36/200</f>
        <v>6.4349999999999925</v>
      </c>
      <c r="B145" s="43">
        <f>AVERAGE('HSFET 1'!B163,'HSFET 2'!B163,'LSFET 1'!B163,'LSFET 2'!B163)</f>
        <v>96.946261186446065</v>
      </c>
      <c r="C145" s="43">
        <v>170</v>
      </c>
      <c r="D145" s="43">
        <f>IF(Calculator!$C$5&gt;1,"N/A",LOOKUP(A145,$G$2:$AB$3))</f>
        <v>2</v>
      </c>
    </row>
    <row r="146" spans="1:4" x14ac:dyDescent="0.25">
      <c r="A146" s="51">
        <f>A145+Calculator!$P$36/200</f>
        <v>6.4799999999999924</v>
      </c>
      <c r="B146" s="43">
        <f>AVERAGE('HSFET 1'!B164,'HSFET 2'!B164,'LSFET 1'!B164,'LSFET 2'!B164)</f>
        <v>96.956880486071853</v>
      </c>
      <c r="C146" s="43">
        <v>170</v>
      </c>
      <c r="D146" s="43">
        <f>IF(Calculator!$C$5&gt;1,"N/A",LOOKUP(A146,$G$2:$AB$3))</f>
        <v>2</v>
      </c>
    </row>
    <row r="147" spans="1:4" x14ac:dyDescent="0.25">
      <c r="A147" s="51">
        <f>A146+Calculator!$P$36/200</f>
        <v>6.5249999999999924</v>
      </c>
      <c r="B147" s="43">
        <f>AVERAGE('HSFET 1'!B165,'HSFET 2'!B165,'LSFET 1'!B165,'LSFET 2'!B165)</f>
        <v>96.967476368447564</v>
      </c>
      <c r="C147" s="43">
        <v>170</v>
      </c>
      <c r="D147" s="43">
        <f>IF(Calculator!$C$5&gt;1,"N/A",LOOKUP(A147,$G$2:$AB$3))</f>
        <v>2</v>
      </c>
    </row>
    <row r="148" spans="1:4" x14ac:dyDescent="0.25">
      <c r="A148" s="51">
        <f>A147+Calculator!$P$36/200</f>
        <v>6.5699999999999923</v>
      </c>
      <c r="B148" s="43">
        <f>AVERAGE('HSFET 1'!B166,'HSFET 2'!B166,'LSFET 1'!B166,'LSFET 2'!B166)</f>
        <v>96.978049581839571</v>
      </c>
      <c r="C148" s="43">
        <v>170</v>
      </c>
      <c r="D148" s="43">
        <f>IF(Calculator!$C$5&gt;1,"N/A",LOOKUP(A148,$G$2:$AB$3))</f>
        <v>2</v>
      </c>
    </row>
    <row r="149" spans="1:4" x14ac:dyDescent="0.25">
      <c r="A149" s="51">
        <f>A148+Calculator!$P$36/200</f>
        <v>6.6149999999999922</v>
      </c>
      <c r="B149" s="43">
        <f>AVERAGE('HSFET 1'!B167,'HSFET 2'!B167,'LSFET 1'!B167,'LSFET 2'!B167)</f>
        <v>96.988600844038388</v>
      </c>
      <c r="C149" s="43">
        <v>170</v>
      </c>
      <c r="D149" s="43">
        <f>IF(Calculator!$C$5&gt;1,"N/A",LOOKUP(A149,$G$2:$AB$3))</f>
        <v>2</v>
      </c>
    </row>
    <row r="150" spans="1:4" x14ac:dyDescent="0.25">
      <c r="A150" s="51">
        <f>A149+Calculator!$P$36/200</f>
        <v>6.6599999999999921</v>
      </c>
      <c r="B150" s="43">
        <f>AVERAGE('HSFET 1'!B168,'HSFET 2'!B168,'LSFET 1'!B168,'LSFET 2'!B168)</f>
        <v>96.999130843605073</v>
      </c>
      <c r="C150" s="43">
        <v>170</v>
      </c>
      <c r="D150" s="43">
        <f>IF(Calculator!$C$5&gt;1,"N/A",LOOKUP(A150,$G$2:$AB$3))</f>
        <v>2</v>
      </c>
    </row>
    <row r="151" spans="1:4" x14ac:dyDescent="0.25">
      <c r="A151" s="51">
        <f>A150+Calculator!$P$36/200</f>
        <v>6.7049999999999921</v>
      </c>
      <c r="B151" s="43">
        <f>AVERAGE('HSFET 1'!B169,'HSFET 2'!B169,'LSFET 1'!B169,'LSFET 2'!B169)</f>
        <v>97.00964024106635</v>
      </c>
      <c r="C151" s="43">
        <v>170</v>
      </c>
      <c r="D151" s="43">
        <f>IF(Calculator!$C$5&gt;1,"N/A",LOOKUP(A151,$G$2:$AB$3))</f>
        <v>2</v>
      </c>
    </row>
    <row r="152" spans="1:4" x14ac:dyDescent="0.25">
      <c r="A152" s="51">
        <f>A151+Calculator!$P$36/200</f>
        <v>6.749999999999992</v>
      </c>
      <c r="B152" s="43">
        <f>AVERAGE('HSFET 1'!B170,'HSFET 2'!B170,'LSFET 1'!B170,'LSFET 2'!B170)</f>
        <v>97.02012967006111</v>
      </c>
      <c r="C152" s="43">
        <v>170</v>
      </c>
      <c r="D152" s="43">
        <f>IF(Calculator!$C$5&gt;1,"N/A",LOOKUP(A152,$G$2:$AB$3))</f>
        <v>2</v>
      </c>
    </row>
    <row r="153" spans="1:4" x14ac:dyDescent="0.25">
      <c r="A153" s="51">
        <f>A152+Calculator!$P$36/200</f>
        <v>6.7949999999999919</v>
      </c>
      <c r="B153" s="43">
        <f>AVERAGE('HSFET 1'!B171,'HSFET 2'!B171,'LSFET 1'!B171,'LSFET 2'!B171)</f>
        <v>97.030599738439818</v>
      </c>
      <c r="C153" s="43">
        <v>170</v>
      </c>
      <c r="D153" s="43">
        <f>IF(Calculator!$C$5&gt;1,"N/A",LOOKUP(A153,$G$2:$AB$3))</f>
        <v>2</v>
      </c>
    </row>
    <row r="154" spans="1:4" x14ac:dyDescent="0.25">
      <c r="A154" s="51">
        <f>A153+Calculator!$P$36/200</f>
        <v>6.8399999999999919</v>
      </c>
      <c r="B154" s="43">
        <f>AVERAGE('HSFET 1'!B172,'HSFET 2'!B172,'LSFET 1'!B172,'LSFET 2'!B172)</f>
        <v>97.041051029319021</v>
      </c>
      <c r="C154" s="43">
        <v>170</v>
      </c>
      <c r="D154" s="43">
        <f>IF(Calculator!$C$5&gt;1,"N/A",LOOKUP(A154,$G$2:$AB$3))</f>
        <v>2</v>
      </c>
    </row>
    <row r="155" spans="1:4" x14ac:dyDescent="0.25">
      <c r="A155" s="51">
        <f>A154+Calculator!$P$36/200</f>
        <v>6.8849999999999918</v>
      </c>
      <c r="B155" s="43">
        <f>AVERAGE('HSFET 1'!B173,'HSFET 2'!B173,'LSFET 1'!B173,'LSFET 2'!B173)</f>
        <v>97.051484102092587</v>
      </c>
      <c r="C155" s="43">
        <v>170</v>
      </c>
      <c r="D155" s="43">
        <f>IF(Calculator!$C$5&gt;1,"N/A",LOOKUP(A155,$G$2:$AB$3))</f>
        <v>2</v>
      </c>
    </row>
    <row r="156" spans="1:4" x14ac:dyDescent="0.25">
      <c r="A156" s="51">
        <f>A155+Calculator!$P$36/200</f>
        <v>6.9299999999999917</v>
      </c>
      <c r="B156" s="43">
        <f>AVERAGE('HSFET 1'!B174,'HSFET 2'!B174,'LSFET 1'!B174,'LSFET 2'!B174)</f>
        <v>97.061899493401754</v>
      </c>
      <c r="C156" s="43">
        <v>170</v>
      </c>
      <c r="D156" s="43">
        <f>IF(Calculator!$C$5&gt;1,"N/A",LOOKUP(A156,$G$2:$AB$3))</f>
        <v>2</v>
      </c>
    </row>
    <row r="157" spans="1:4" x14ac:dyDescent="0.25">
      <c r="A157" s="51">
        <f>A156+Calculator!$P$36/200</f>
        <v>6.9749999999999917</v>
      </c>
      <c r="B157" s="43">
        <f>AVERAGE('HSFET 1'!B175,'HSFET 2'!B175,'LSFET 1'!B175,'LSFET 2'!B175)</f>
        <v>97.072297718065343</v>
      </c>
      <c r="C157" s="43">
        <v>170</v>
      </c>
      <c r="D157" s="43">
        <f>IF(Calculator!$C$5&gt;1,"N/A",LOOKUP(A157,$G$2:$AB$3))</f>
        <v>2</v>
      </c>
    </row>
    <row r="158" spans="1:4" x14ac:dyDescent="0.25">
      <c r="A158" s="51">
        <f>A157+Calculator!$P$36/200</f>
        <v>7.0199999999999916</v>
      </c>
      <c r="B158" s="43">
        <f>AVERAGE('HSFET 1'!B176,'HSFET 2'!B176,'LSFET 1'!B176,'LSFET 2'!B176)</f>
        <v>97.082679269971962</v>
      </c>
      <c r="C158" s="43">
        <v>170</v>
      </c>
      <c r="D158" s="43">
        <f>IF(Calculator!$C$5&gt;1,"N/A",LOOKUP(A158,$G$2:$AB$3))</f>
        <v>2</v>
      </c>
    </row>
    <row r="159" spans="1:4" x14ac:dyDescent="0.25">
      <c r="A159" s="51">
        <f>A158+Calculator!$P$36/200</f>
        <v>7.0649999999999915</v>
      </c>
      <c r="B159" s="43">
        <f>AVERAGE('HSFET 1'!B177,'HSFET 2'!B177,'LSFET 1'!B177,'LSFET 2'!B177)</f>
        <v>97.093044622935707</v>
      </c>
      <c r="C159" s="43">
        <v>170</v>
      </c>
      <c r="D159" s="43">
        <f>IF(Calculator!$C$5&gt;1,"N/A",LOOKUP(A159,$G$2:$AB$3))</f>
        <v>2</v>
      </c>
    </row>
    <row r="160" spans="1:4" x14ac:dyDescent="0.25">
      <c r="A160" s="51">
        <f>A159+Calculator!$P$36/200</f>
        <v>7.1099999999999914</v>
      </c>
      <c r="B160" s="43">
        <f>AVERAGE('HSFET 1'!B178,'HSFET 2'!B178,'LSFET 1'!B178,'LSFET 2'!B178)</f>
        <v>97.10339423151683</v>
      </c>
      <c r="C160" s="43">
        <v>170</v>
      </c>
      <c r="D160" s="43">
        <f>IF(Calculator!$C$5&gt;1,"N/A",LOOKUP(A160,$G$2:$AB$3))</f>
        <v>2</v>
      </c>
    </row>
    <row r="161" spans="1:4" x14ac:dyDescent="0.25">
      <c r="A161" s="51">
        <f>A160+Calculator!$P$36/200</f>
        <v>7.1549999999999914</v>
      </c>
      <c r="B161" s="43">
        <f>AVERAGE('HSFET 1'!B179,'HSFET 2'!B179,'LSFET 1'!B179,'LSFET 2'!B179)</f>
        <v>97.113728531808889</v>
      </c>
      <c r="C161" s="43">
        <v>170</v>
      </c>
      <c r="D161" s="43">
        <f>IF(Calculator!$C$5&gt;1,"N/A",LOOKUP(A161,$G$2:$AB$3))</f>
        <v>2</v>
      </c>
    </row>
    <row r="162" spans="1:4" x14ac:dyDescent="0.25">
      <c r="A162" s="51">
        <f>A161+Calculator!$P$36/200</f>
        <v>7.1999999999999913</v>
      </c>
      <c r="B162" s="43">
        <f>AVERAGE('HSFET 1'!B180,'HSFET 2'!B180,'LSFET 1'!B180,'LSFET 2'!B180)</f>
        <v>97.12404794219367</v>
      </c>
      <c r="C162" s="43">
        <v>170</v>
      </c>
      <c r="D162" s="43">
        <f>IF(Calculator!$C$5&gt;1,"N/A",LOOKUP(A162,$G$2:$AB$3))</f>
        <v>2</v>
      </c>
    </row>
    <row r="163" spans="1:4" x14ac:dyDescent="0.25">
      <c r="A163" s="51">
        <f>A162+Calculator!$P$36/200</f>
        <v>7.2449999999999912</v>
      </c>
      <c r="B163" s="43">
        <f>AVERAGE('HSFET 1'!B181,'HSFET 2'!B181,'LSFET 1'!B181,'LSFET 2'!B181)</f>
        <v>97.134352864065193</v>
      </c>
      <c r="C163" s="43">
        <v>170</v>
      </c>
      <c r="D163" s="43">
        <f>IF(Calculator!$C$5&gt;1,"N/A",LOOKUP(A163,$G$2:$AB$3))</f>
        <v>2</v>
      </c>
    </row>
    <row r="164" spans="1:4" x14ac:dyDescent="0.25">
      <c r="A164" s="51">
        <f>A163+Calculator!$P$36/200</f>
        <v>7.2899999999999912</v>
      </c>
      <c r="B164" s="43">
        <f>AVERAGE('HSFET 1'!B182,'HSFET 2'!B182,'LSFET 1'!B182,'LSFET 2'!B182)</f>
        <v>97.144643682524062</v>
      </c>
      <c r="C164" s="43">
        <v>170</v>
      </c>
      <c r="D164" s="43">
        <f>IF(Calculator!$C$5&gt;1,"N/A",LOOKUP(A164,$G$2:$AB$3))</f>
        <v>2</v>
      </c>
    </row>
    <row r="165" spans="1:4" x14ac:dyDescent="0.25">
      <c r="A165" s="51">
        <f>A164+Calculator!$P$36/200</f>
        <v>7.3349999999999911</v>
      </c>
      <c r="B165" s="43">
        <f>AVERAGE('HSFET 1'!B183,'HSFET 2'!B183,'LSFET 1'!B183,'LSFET 2'!B183)</f>
        <v>97.154920767043663</v>
      </c>
      <c r="C165" s="43">
        <v>170</v>
      </c>
      <c r="D165" s="43">
        <f>IF(Calculator!$C$5&gt;1,"N/A",LOOKUP(A165,$G$2:$AB$3))</f>
        <v>2</v>
      </c>
    </row>
    <row r="166" spans="1:4" x14ac:dyDescent="0.25">
      <c r="A166" s="51">
        <f>A165+Calculator!$P$36/200</f>
        <v>7.379999999999991</v>
      </c>
      <c r="B166" s="43">
        <f>AVERAGE('HSFET 1'!B184,'HSFET 2'!B184,'LSFET 1'!B184,'LSFET 2'!B184)</f>
        <v>97.165184472108706</v>
      </c>
      <c r="C166" s="43">
        <v>170</v>
      </c>
      <c r="D166" s="43">
        <f>IF(Calculator!$C$5&gt;1,"N/A",LOOKUP(A166,$G$2:$AB$3))</f>
        <v>2</v>
      </c>
    </row>
    <row r="167" spans="1:4" x14ac:dyDescent="0.25">
      <c r="A167" s="51">
        <f>A166+Calculator!$P$36/200</f>
        <v>7.4249999999999909</v>
      </c>
      <c r="B167" s="43">
        <f>AVERAGE('HSFET 1'!B185,'HSFET 2'!B185,'LSFET 1'!B185,'LSFET 2'!B185)</f>
        <v>97.175435137828003</v>
      </c>
      <c r="C167" s="43">
        <v>170</v>
      </c>
      <c r="D167" s="43">
        <f>IF(Calculator!$C$5&gt;1,"N/A",LOOKUP(A167,$G$2:$AB$3))</f>
        <v>2</v>
      </c>
    </row>
    <row r="168" spans="1:4" x14ac:dyDescent="0.25">
      <c r="A168" s="51">
        <f>A167+Calculator!$P$36/200</f>
        <v>7.4699999999999909</v>
      </c>
      <c r="B168" s="43">
        <f>AVERAGE('HSFET 1'!B186,'HSFET 2'!B186,'LSFET 1'!B186,'LSFET 2'!B186)</f>
        <v>97.185673090522002</v>
      </c>
      <c r="C168" s="43">
        <v>170</v>
      </c>
      <c r="D168" s="43">
        <f>IF(Calculator!$C$5&gt;1,"N/A",LOOKUP(A168,$G$2:$AB$3))</f>
        <v>2</v>
      </c>
    </row>
    <row r="169" spans="1:4" x14ac:dyDescent="0.25">
      <c r="A169" s="51">
        <f>A168+Calculator!$P$36/200</f>
        <v>7.5149999999999908</v>
      </c>
      <c r="B169" s="43">
        <f>AVERAGE('HSFET 1'!B187,'HSFET 2'!B187,'LSFET 1'!B187,'LSFET 2'!B187)</f>
        <v>97.195898643286327</v>
      </c>
      <c r="C169" s="43">
        <v>170</v>
      </c>
      <c r="D169" s="43">
        <f>IF(Calculator!$C$5&gt;1,"N/A",LOOKUP(A169,$G$2:$AB$3))</f>
        <v>2</v>
      </c>
    </row>
    <row r="170" spans="1:4" x14ac:dyDescent="0.25">
      <c r="A170" s="51">
        <f>A169+Calculator!$P$36/200</f>
        <v>7.5599999999999907</v>
      </c>
      <c r="B170" s="43">
        <f>AVERAGE('HSFET 1'!B188,'HSFET 2'!B188,'LSFET 1'!B188,'LSFET 2'!B188)</f>
        <v>97.20611209653228</v>
      </c>
      <c r="C170" s="43">
        <v>170</v>
      </c>
      <c r="D170" s="43">
        <f>IF(Calculator!$C$5&gt;1,"N/A",LOOKUP(A170,$G$2:$AB$3))</f>
        <v>2</v>
      </c>
    </row>
    <row r="171" spans="1:4" x14ac:dyDescent="0.25">
      <c r="A171" s="51">
        <f>A170+Calculator!$P$36/200</f>
        <v>7.6049999999999907</v>
      </c>
      <c r="B171" s="43">
        <f>AVERAGE('HSFET 1'!B189,'HSFET 2'!B189,'LSFET 1'!B189,'LSFET 2'!B189)</f>
        <v>97.216313738505221</v>
      </c>
      <c r="C171" s="43">
        <v>170</v>
      </c>
      <c r="D171" s="43">
        <f>IF(Calculator!$C$5&gt;1,"N/A",LOOKUP(A171,$G$2:$AB$3))</f>
        <v>2</v>
      </c>
    </row>
    <row r="172" spans="1:4" x14ac:dyDescent="0.25">
      <c r="A172" s="51">
        <f>A171+Calculator!$P$36/200</f>
        <v>7.6499999999999906</v>
      </c>
      <c r="B172" s="43">
        <f>AVERAGE('HSFET 1'!B190,'HSFET 2'!B190,'LSFET 1'!B190,'LSFET 2'!B190)</f>
        <v>97.226503845781821</v>
      </c>
      <c r="C172" s="43">
        <v>170</v>
      </c>
      <c r="D172" s="43">
        <f>IF(Calculator!$C$5&gt;1,"N/A",LOOKUP(A172,$G$2:$AB$3))</f>
        <v>2</v>
      </c>
    </row>
    <row r="173" spans="1:4" x14ac:dyDescent="0.25">
      <c r="A173" s="51">
        <f>A172+Calculator!$P$36/200</f>
        <v>7.6949999999999905</v>
      </c>
      <c r="B173" s="43">
        <f>AVERAGE('HSFET 1'!B191,'HSFET 2'!B191,'LSFET 1'!B191,'LSFET 2'!B191)</f>
        <v>97.236682683746807</v>
      </c>
      <c r="C173" s="43">
        <v>170</v>
      </c>
      <c r="D173" s="43">
        <f>IF(Calculator!$C$5&gt;1,"N/A",LOOKUP(A173,$G$2:$AB$3))</f>
        <v>2</v>
      </c>
    </row>
    <row r="174" spans="1:4" x14ac:dyDescent="0.25">
      <c r="A174" s="51">
        <f>A173+Calculator!$P$36/200</f>
        <v>7.7399999999999904</v>
      </c>
      <c r="B174" s="43">
        <f>AVERAGE('HSFET 1'!B192,'HSFET 2'!B192,'LSFET 1'!B192,'LSFET 2'!B192)</f>
        <v>97.246850507050368</v>
      </c>
      <c r="C174" s="43">
        <v>170</v>
      </c>
      <c r="D174" s="43">
        <f>IF(Calculator!$C$5&gt;1,"N/A",LOOKUP(A174,$G$2:$AB$3))</f>
        <v>2</v>
      </c>
    </row>
    <row r="175" spans="1:4" x14ac:dyDescent="0.25">
      <c r="A175" s="51">
        <f>A174+Calculator!$P$36/200</f>
        <v>7.7849999999999904</v>
      </c>
      <c r="B175" s="43">
        <f>AVERAGE('HSFET 1'!B193,'HSFET 2'!B193,'LSFET 1'!B193,'LSFET 2'!B193)</f>
        <v>97.25700756004683</v>
      </c>
      <c r="C175" s="43">
        <v>170</v>
      </c>
      <c r="D175" s="43">
        <f>IF(Calculator!$C$5&gt;1,"N/A",LOOKUP(A175,$G$2:$AB$3))</f>
        <v>2</v>
      </c>
    </row>
    <row r="176" spans="1:4" x14ac:dyDescent="0.25">
      <c r="A176" s="51">
        <f>A175+Calculator!$P$36/200</f>
        <v>7.8299999999999903</v>
      </c>
      <c r="B176" s="43">
        <f>AVERAGE('HSFET 1'!B194,'HSFET 2'!B194,'LSFET 1'!B194,'LSFET 2'!B194)</f>
        <v>97.267154077215309</v>
      </c>
      <c r="C176" s="43">
        <v>170</v>
      </c>
      <c r="D176" s="43">
        <f>IF(Calculator!$C$5&gt;1,"N/A",LOOKUP(A176,$G$2:$AB$3))</f>
        <v>2</v>
      </c>
    </row>
    <row r="177" spans="1:4" x14ac:dyDescent="0.25">
      <c r="A177" s="51">
        <f>A176+Calculator!$P$36/200</f>
        <v>7.8749999999999902</v>
      </c>
      <c r="B177" s="43">
        <f>AVERAGE('HSFET 1'!B195,'HSFET 2'!B195,'LSFET 1'!B195,'LSFET 2'!B195)</f>
        <v>97.277290283563275</v>
      </c>
      <c r="C177" s="43">
        <v>170</v>
      </c>
      <c r="D177" s="43">
        <f>IF(Calculator!$C$5&gt;1,"N/A",LOOKUP(A177,$G$2:$AB$3))</f>
        <v>2</v>
      </c>
    </row>
    <row r="178" spans="1:4" x14ac:dyDescent="0.25">
      <c r="A178" s="51">
        <f>A177+Calculator!$P$36/200</f>
        <v>7.9199999999999902</v>
      </c>
      <c r="B178" s="43">
        <f>AVERAGE('HSFET 1'!B196,'HSFET 2'!B196,'LSFET 1'!B196,'LSFET 2'!B196)</f>
        <v>97.287416395013551</v>
      </c>
      <c r="C178" s="43">
        <v>170</v>
      </c>
      <c r="D178" s="43">
        <f>IF(Calculator!$C$5&gt;1,"N/A",LOOKUP(A178,$G$2:$AB$3))</f>
        <v>2</v>
      </c>
    </row>
    <row r="179" spans="1:4" x14ac:dyDescent="0.25">
      <c r="A179" s="51">
        <f>A178+Calculator!$P$36/200</f>
        <v>7.9649999999999901</v>
      </c>
      <c r="B179" s="43">
        <f>AVERAGE('HSFET 1'!B197,'HSFET 2'!B197,'LSFET 1'!B197,'LSFET 2'!B197)</f>
        <v>97.297532618775421</v>
      </c>
      <c r="C179" s="43">
        <v>170</v>
      </c>
      <c r="D179" s="43">
        <f>IF(Calculator!$C$5&gt;1,"N/A",LOOKUP(A179,$G$2:$AB$3))</f>
        <v>2</v>
      </c>
    </row>
    <row r="180" spans="1:4" x14ac:dyDescent="0.25">
      <c r="A180" s="51">
        <f>A179+Calculator!$P$36/200</f>
        <v>8.0099999999999909</v>
      </c>
      <c r="B180" s="43">
        <f>AVERAGE('HSFET 1'!B198,'HSFET 2'!B198,'LSFET 1'!B198,'LSFET 2'!B198)</f>
        <v>97.307639153700748</v>
      </c>
      <c r="C180" s="43">
        <v>170</v>
      </c>
      <c r="D180" s="43">
        <f>IF(Calculator!$C$5&gt;1,"N/A",LOOKUP(A180,$G$2:$AB$3))</f>
        <v>2</v>
      </c>
    </row>
    <row r="181" spans="1:4" x14ac:dyDescent="0.25">
      <c r="A181" s="51">
        <f>A180+Calculator!$P$36/200</f>
        <v>8.0549999999999908</v>
      </c>
      <c r="B181" s="43">
        <f>AVERAGE('HSFET 1'!B199,'HSFET 2'!B199,'LSFET 1'!B199,'LSFET 2'!B199)</f>
        <v>97.317736190625311</v>
      </c>
      <c r="C181" s="43">
        <v>170</v>
      </c>
      <c r="D181" s="43">
        <f>IF(Calculator!$C$5&gt;1,"N/A",LOOKUP(A181,$G$2:$AB$3))</f>
        <v>2</v>
      </c>
    </row>
    <row r="182" spans="1:4" x14ac:dyDescent="0.25">
      <c r="A182" s="51">
        <f>A181+Calculator!$P$36/200</f>
        <v>8.0999999999999908</v>
      </c>
      <c r="B182" s="43">
        <f>AVERAGE('HSFET 1'!B200,'HSFET 2'!B200,'LSFET 1'!B200,'LSFET 2'!B200)</f>
        <v>97.327823912696317</v>
      </c>
      <c r="C182" s="43">
        <v>170</v>
      </c>
      <c r="D182" s="43">
        <f>IF(Calculator!$C$5&gt;1,"N/A",LOOKUP(A182,$G$2:$AB$3))</f>
        <v>2</v>
      </c>
    </row>
    <row r="183" spans="1:4" x14ac:dyDescent="0.25">
      <c r="A183" s="51">
        <f>A182+Calculator!$P$36/200</f>
        <v>8.1449999999999907</v>
      </c>
      <c r="B183" s="43">
        <f>AVERAGE('HSFET 1'!B201,'HSFET 2'!B201,'LSFET 1'!B201,'LSFET 2'!B201)</f>
        <v>97.33790249568662</v>
      </c>
      <c r="C183" s="43">
        <v>170</v>
      </c>
      <c r="D183" s="43">
        <f>IF(Calculator!$C$5&gt;1,"N/A",LOOKUP(A183,$G$2:$AB$3))</f>
        <v>2</v>
      </c>
    </row>
    <row r="184" spans="1:4" x14ac:dyDescent="0.25">
      <c r="A184" s="51">
        <f>A183+Calculator!$P$36/200</f>
        <v>8.1899999999999906</v>
      </c>
      <c r="B184" s="43">
        <f>AVERAGE('HSFET 1'!B202,'HSFET 2'!B202,'LSFET 1'!B202,'LSFET 2'!B202)</f>
        <v>97.347972108295835</v>
      </c>
      <c r="C184" s="43">
        <v>170</v>
      </c>
      <c r="D184" s="43">
        <f>IF(Calculator!$C$5&gt;1,"N/A",LOOKUP(A184,$G$2:$AB$3))</f>
        <v>2</v>
      </c>
    </row>
    <row r="185" spans="1:4" x14ac:dyDescent="0.25">
      <c r="A185" s="51">
        <f>A184+Calculator!$P$36/200</f>
        <v>8.2349999999999905</v>
      </c>
      <c r="B185" s="43">
        <f>AVERAGE('HSFET 1'!B203,'HSFET 2'!B203,'LSFET 1'!B203,'LSFET 2'!B203)</f>
        <v>97.358032912439228</v>
      </c>
      <c r="C185" s="43">
        <v>170</v>
      </c>
      <c r="D185" s="43">
        <f>IF(Calculator!$C$5&gt;1,"N/A",LOOKUP(A185,$G$2:$AB$3))</f>
        <v>2</v>
      </c>
    </row>
    <row r="186" spans="1:4" x14ac:dyDescent="0.25">
      <c r="A186" s="51">
        <f>A185+Calculator!$P$36/200</f>
        <v>8.2799999999999905</v>
      </c>
      <c r="B186" s="43">
        <f>AVERAGE('HSFET 1'!B204,'HSFET 2'!B204,'LSFET 1'!B204,'LSFET 2'!B204)</f>
        <v>97.368085063525072</v>
      </c>
      <c r="C186" s="43">
        <v>170</v>
      </c>
      <c r="D186" s="43">
        <f>IF(Calculator!$C$5&gt;1,"N/A",LOOKUP(A186,$G$2:$AB$3))</f>
        <v>2</v>
      </c>
    </row>
    <row r="187" spans="1:4" x14ac:dyDescent="0.25">
      <c r="A187" s="51">
        <f>A186+Calculator!$P$36/200</f>
        <v>8.3249999999999904</v>
      </c>
      <c r="B187" s="43">
        <f>AVERAGE('HSFET 1'!B205,'HSFET 2'!B205,'LSFET 1'!B205,'LSFET 2'!B205)</f>
        <v>97.378128710720205</v>
      </c>
      <c r="C187" s="43">
        <v>170</v>
      </c>
      <c r="D187" s="43">
        <f>IF(Calculator!$C$5&gt;1,"N/A",LOOKUP(A187,$G$2:$AB$3))</f>
        <v>2</v>
      </c>
    </row>
    <row r="188" spans="1:4" x14ac:dyDescent="0.25">
      <c r="A188" s="51">
        <f>A187+Calculator!$P$36/200</f>
        <v>8.3699999999999903</v>
      </c>
      <c r="B188" s="43">
        <f>AVERAGE('HSFET 1'!B206,'HSFET 2'!B206,'LSFET 1'!B206,'LSFET 2'!B206)</f>
        <v>97.388163997205098</v>
      </c>
      <c r="C188" s="43">
        <v>170</v>
      </c>
      <c r="D188" s="43">
        <f>IF(Calculator!$C$5&gt;1,"N/A",LOOKUP(A188,$G$2:$AB$3))</f>
        <v>2</v>
      </c>
    </row>
    <row r="189" spans="1:4" x14ac:dyDescent="0.25">
      <c r="A189" s="51">
        <f>A188+Calculator!$P$36/200</f>
        <v>8.4149999999999903</v>
      </c>
      <c r="B189" s="43">
        <f>AVERAGE('HSFET 1'!B207,'HSFET 2'!B207,'LSFET 1'!B207,'LSFET 2'!B207)</f>
        <v>97.398191060418299</v>
      </c>
      <c r="C189" s="43">
        <v>170</v>
      </c>
      <c r="D189" s="43">
        <f>IF(Calculator!$C$5&gt;1,"N/A",LOOKUP(A189,$G$2:$AB$3))</f>
        <v>2</v>
      </c>
    </row>
    <row r="190" spans="1:4" x14ac:dyDescent="0.25">
      <c r="A190" s="51">
        <f>A189+Calculator!$P$36/200</f>
        <v>8.4599999999999902</v>
      </c>
      <c r="B190" s="43">
        <f>AVERAGE('HSFET 1'!B208,'HSFET 2'!B208,'LSFET 1'!B208,'LSFET 2'!B208)</f>
        <v>97.408210032291009</v>
      </c>
      <c r="C190" s="43">
        <v>170</v>
      </c>
      <c r="D190" s="43">
        <f>IF(Calculator!$C$5&gt;1,"N/A",LOOKUP(A190,$G$2:$AB$3))</f>
        <v>2</v>
      </c>
    </row>
    <row r="191" spans="1:4" x14ac:dyDescent="0.25">
      <c r="A191" s="51">
        <f>A190+Calculator!$P$36/200</f>
        <v>8.5049999999999901</v>
      </c>
      <c r="B191" s="43">
        <f>AVERAGE('HSFET 1'!B209,'HSFET 2'!B209,'LSFET 1'!B209,'LSFET 2'!B209)</f>
        <v>97.418221039471888</v>
      </c>
      <c r="C191" s="43">
        <v>170</v>
      </c>
      <c r="D191" s="43">
        <f>IF(Calculator!$C$5&gt;1,"N/A",LOOKUP(A191,$G$2:$AB$3))</f>
        <v>2</v>
      </c>
    </row>
    <row r="192" spans="1:4" x14ac:dyDescent="0.25">
      <c r="A192" s="51">
        <f>A191+Calculator!$P$36/200</f>
        <v>8.5499999999999901</v>
      </c>
      <c r="B192" s="43">
        <f>AVERAGE('HSFET 1'!B210,'HSFET 2'!B210,'LSFET 1'!B210,'LSFET 2'!B210)</f>
        <v>97.428224203542953</v>
      </c>
      <c r="C192" s="43">
        <v>170</v>
      </c>
      <c r="D192" s="43">
        <f>IF(Calculator!$C$5&gt;1,"N/A",LOOKUP(A192,$G$2:$AB$3))</f>
        <v>2</v>
      </c>
    </row>
    <row r="193" spans="1:4" x14ac:dyDescent="0.25">
      <c r="A193" s="51">
        <f>A192+Calculator!$P$36/200</f>
        <v>8.59499999999999</v>
      </c>
      <c r="B193" s="43">
        <f>AVERAGE('HSFET 1'!B211,'HSFET 2'!B211,'LSFET 1'!B211,'LSFET 2'!B211)</f>
        <v>97.438219641226354</v>
      </c>
      <c r="C193" s="43">
        <v>170</v>
      </c>
      <c r="D193" s="43">
        <f>IF(Calculator!$C$5&gt;1,"N/A",LOOKUP(A193,$G$2:$AB$3))</f>
        <v>2</v>
      </c>
    </row>
    <row r="194" spans="1:4" x14ac:dyDescent="0.25">
      <c r="A194" s="51">
        <f>A193+Calculator!$P$36/200</f>
        <v>8.6399999999999899</v>
      </c>
      <c r="B194" s="43">
        <f>AVERAGE('HSFET 1'!B212,'HSFET 2'!B212,'LSFET 1'!B212,'LSFET 2'!B212)</f>
        <v>97.448207464582936</v>
      </c>
      <c r="C194" s="43">
        <v>170</v>
      </c>
      <c r="D194" s="43">
        <f>IF(Calculator!$C$5&gt;1,"N/A",LOOKUP(A194,$G$2:$AB$3))</f>
        <v>2</v>
      </c>
    </row>
    <row r="195" spans="1:4" x14ac:dyDescent="0.25">
      <c r="A195" s="51">
        <f>A194+Calculator!$P$36/200</f>
        <v>8.6849999999999898</v>
      </c>
      <c r="B195" s="43">
        <f>AVERAGE('HSFET 1'!B213,'HSFET 2'!B213,'LSFET 1'!B213,'LSFET 2'!B213)</f>
        <v>97.458187781202426</v>
      </c>
      <c r="C195" s="43">
        <v>170</v>
      </c>
      <c r="D195" s="43">
        <f>IF(Calculator!$C$5&gt;1,"N/A",LOOKUP(A195,$G$2:$AB$3))</f>
        <v>2</v>
      </c>
    </row>
    <row r="196" spans="1:4" x14ac:dyDescent="0.25">
      <c r="A196" s="51">
        <f>A195+Calculator!$P$36/200</f>
        <v>8.7299999999999898</v>
      </c>
      <c r="B196" s="43">
        <f>AVERAGE('HSFET 1'!B214,'HSFET 2'!B214,'LSFET 1'!B214,'LSFET 2'!B214)</f>
        <v>97.468160694386228</v>
      </c>
      <c r="C196" s="43">
        <v>170</v>
      </c>
      <c r="D196" s="43">
        <f>IF(Calculator!$C$5&gt;1,"N/A",LOOKUP(A196,$G$2:$AB$3))</f>
        <v>2</v>
      </c>
    </row>
    <row r="197" spans="1:4" x14ac:dyDescent="0.25">
      <c r="A197" s="51">
        <f>A196+Calculator!$P$36/200</f>
        <v>8.7749999999999897</v>
      </c>
      <c r="B197" s="43">
        <f>AVERAGE('HSFET 1'!B215,'HSFET 2'!B215,'LSFET 1'!B215,'LSFET 2'!B215)</f>
        <v>97.478126303322327</v>
      </c>
      <c r="C197" s="43">
        <v>170</v>
      </c>
      <c r="D197" s="43">
        <f>IF(Calculator!$C$5&gt;1,"N/A",LOOKUP(A197,$G$2:$AB$3))</f>
        <v>2</v>
      </c>
    </row>
    <row r="198" spans="1:4" x14ac:dyDescent="0.25">
      <c r="A198" s="51">
        <f>A197+Calculator!$P$36/200</f>
        <v>8.8199999999999896</v>
      </c>
      <c r="B198" s="43">
        <f>AVERAGE('HSFET 1'!B216,'HSFET 2'!B216,'LSFET 1'!B216,'LSFET 2'!B216)</f>
        <v>97.48808470325335</v>
      </c>
      <c r="C198" s="43">
        <v>170</v>
      </c>
      <c r="D198" s="43">
        <f>IF(Calculator!$C$5&gt;1,"N/A",LOOKUP(A198,$G$2:$AB$3))</f>
        <v>2</v>
      </c>
    </row>
    <row r="199" spans="1:4" x14ac:dyDescent="0.25">
      <c r="A199" s="51">
        <f>A198+Calculator!$P$36/200</f>
        <v>8.8649999999999896</v>
      </c>
      <c r="B199" s="43">
        <f>AVERAGE('HSFET 1'!B217,'HSFET 2'!B217,'LSFET 1'!B217,'LSFET 2'!B217)</f>
        <v>97.498035985637586</v>
      </c>
      <c r="C199" s="43">
        <v>170</v>
      </c>
      <c r="D199" s="43">
        <f>IF(Calculator!$C$5&gt;1,"N/A",LOOKUP(A199,$G$2:$AB$3))</f>
        <v>2</v>
      </c>
    </row>
    <row r="200" spans="1:4" x14ac:dyDescent="0.25">
      <c r="A200" s="51">
        <f>A199+Calculator!$P$36/200</f>
        <v>8.9099999999999895</v>
      </c>
      <c r="B200" s="43">
        <f>AVERAGE('HSFET 1'!B218,'HSFET 2'!B218,'LSFET 1'!B218,'LSFET 2'!B218)</f>
        <v>97.507980238303531</v>
      </c>
      <c r="C200" s="43">
        <v>170</v>
      </c>
      <c r="D200" s="43">
        <f>IF(Calculator!$C$5&gt;1,"N/A",LOOKUP(A200,$G$2:$AB$3))</f>
        <v>2</v>
      </c>
    </row>
    <row r="201" spans="1:4" x14ac:dyDescent="0.25">
      <c r="A201" s="51">
        <f>A200+Calculator!$P$36/200</f>
        <v>8.9549999999999894</v>
      </c>
      <c r="B201" s="43">
        <f>AVERAGE('HSFET 1'!B219,'HSFET 2'!B219,'LSFET 1'!B219,'LSFET 2'!B219)</f>
        <v>97.51791754559801</v>
      </c>
      <c r="C201" s="43">
        <v>170</v>
      </c>
      <c r="D201" s="43">
        <f>IF(Calculator!$C$5&gt;1,"N/A",LOOKUP(A201,$G$2:$AB$3))</f>
        <v>2</v>
      </c>
    </row>
    <row r="202" spans="1:4" x14ac:dyDescent="0.25">
      <c r="A202" s="51">
        <f>A201+Calculator!$P$36/200</f>
        <v>8.9999999999999893</v>
      </c>
      <c r="B202" s="43">
        <f>AVERAGE('HSFET 1'!B220,'HSFET 2'!B220,'LSFET 1'!B220,'LSFET 2'!B220)</f>
        <v>97.527847988528436</v>
      </c>
      <c r="C202" s="43">
        <v>170</v>
      </c>
      <c r="D202" s="43">
        <f>IF(Calculator!$C$5&gt;1,"N/A",LOOKUP(A202,$G$2:$AB$3))</f>
        <v>2</v>
      </c>
    </row>
    <row r="203" spans="1:4" x14ac:dyDescent="0.25">
      <c r="A203" s="51">
        <f>A202+Calculator!$P$36/200</f>
        <v>9.0449999999999893</v>
      </c>
      <c r="B203" s="43">
        <f>AVERAGE('HSFET 1'!B221,'HSFET 2'!B221,'LSFET 1'!B221,'LSFET 2'!B221)</f>
        <v>97.537771644898967</v>
      </c>
      <c r="C203" s="43">
        <v>170</v>
      </c>
      <c r="D203" s="43">
        <f>IF(Calculator!$C$5&gt;1,"N/A",LOOKUP(A203,$G$2:$AB$3))</f>
        <v>2</v>
      </c>
    </row>
    <row r="204" spans="1:4" x14ac:dyDescent="0.25">
      <c r="A204" s="51">
        <f>A203+Calculator!$P$36/200</f>
        <v>9.0899999999999892</v>
      </c>
      <c r="B204" s="43">
        <f>AVERAGE('HSFET 1'!B222,'HSFET 2'!B222,'LSFET 1'!B222,'LSFET 2'!B222)</f>
        <v>97.547688589441421</v>
      </c>
      <c r="C204" s="43">
        <v>170</v>
      </c>
      <c r="D204" s="43">
        <f>IF(Calculator!$C$5&gt;1,"N/A",LOOKUP(A204,$G$2:$AB$3))</f>
        <v>2</v>
      </c>
    </row>
    <row r="205" spans="1:4" x14ac:dyDescent="0.25">
      <c r="A205" s="51">
        <f>A204+Calculator!$P$36/200</f>
        <v>9.1349999999999891</v>
      </c>
      <c r="B205" s="43">
        <f>AVERAGE('HSFET 1'!B223,'HSFET 2'!B223,'LSFET 1'!B223,'LSFET 2'!B223)</f>
        <v>97.557598893940522</v>
      </c>
      <c r="C205" s="43">
        <v>170</v>
      </c>
      <c r="D205" s="43">
        <f>IF(Calculator!$C$5&gt;1,"N/A",LOOKUP(A205,$G$2:$AB$3))</f>
        <v>2</v>
      </c>
    </row>
    <row r="206" spans="1:4" x14ac:dyDescent="0.25">
      <c r="A206" s="51">
        <f>A205+Calculator!$P$36/200</f>
        <v>9.1799999999999891</v>
      </c>
      <c r="B206" s="43">
        <f>AVERAGE('HSFET 1'!B224,'HSFET 2'!B224,'LSFET 1'!B224,'LSFET 2'!B224)</f>
        <v>97.567502627354315</v>
      </c>
      <c r="C206" s="43">
        <v>170</v>
      </c>
      <c r="D206" s="43">
        <f>IF(Calculator!$C$5&gt;1,"N/A",LOOKUP(A206,$G$2:$AB$3))</f>
        <v>2</v>
      </c>
    </row>
    <row r="207" spans="1:4" x14ac:dyDescent="0.25">
      <c r="A207" s="51">
        <f>A206+Calculator!$P$36/200</f>
        <v>9.224999999999989</v>
      </c>
      <c r="B207" s="43">
        <f>AVERAGE('HSFET 1'!B225,'HSFET 2'!B225,'LSFET 1'!B225,'LSFET 2'!B225)</f>
        <v>97.577399855929499</v>
      </c>
      <c r="C207" s="43">
        <v>170</v>
      </c>
      <c r="D207" s="43">
        <f>IF(Calculator!$C$5&gt;1,"N/A",LOOKUP(A207,$G$2:$AB$3))</f>
        <v>2</v>
      </c>
    </row>
    <row r="208" spans="1:4" x14ac:dyDescent="0.25">
      <c r="A208" s="51">
        <f>A207+Calculator!$P$36/200</f>
        <v>9.2699999999999889</v>
      </c>
      <c r="B208" s="43">
        <f>AVERAGE('HSFET 1'!B226,'HSFET 2'!B226,'LSFET 1'!B226,'LSFET 2'!B226)</f>
        <v>97.587290643312059</v>
      </c>
      <c r="C208" s="43">
        <v>170</v>
      </c>
      <c r="D208" s="43">
        <f>IF(Calculator!$C$5&gt;1,"N/A",LOOKUP(A208,$G$2:$AB$3))</f>
        <v>2</v>
      </c>
    </row>
    <row r="209" spans="1:4" x14ac:dyDescent="0.25">
      <c r="A209" s="51">
        <f>A208+Calculator!$P$36/200</f>
        <v>9.3149999999999888</v>
      </c>
      <c r="B209" s="43">
        <f>AVERAGE('HSFET 1'!B227,'HSFET 2'!B227,'LSFET 1'!B227,'LSFET 2'!B227)</f>
        <v>97.597175050653419</v>
      </c>
      <c r="C209" s="43">
        <v>170</v>
      </c>
      <c r="D209" s="43">
        <f>IF(Calculator!$C$5&gt;1,"N/A",LOOKUP(A209,$G$2:$AB$3))</f>
        <v>2</v>
      </c>
    </row>
    <row r="210" spans="1:4" x14ac:dyDescent="0.25">
      <c r="A210" s="51">
        <f>A209+Calculator!$P$36/200</f>
        <v>9.3599999999999888</v>
      </c>
      <c r="B210" s="43">
        <f>AVERAGE('HSFET 1'!B228,'HSFET 2'!B228,'LSFET 1'!B228,'LSFET 2'!B228)</f>
        <v>97.607053136712238</v>
      </c>
      <c r="C210" s="43">
        <v>170</v>
      </c>
      <c r="D210" s="43">
        <f>IF(Calculator!$C$5&gt;1,"N/A",LOOKUP(A210,$G$2:$AB$3))</f>
        <v>2</v>
      </c>
    </row>
    <row r="211" spans="1:4" x14ac:dyDescent="0.25">
      <c r="A211" s="51">
        <f>A210+Calculator!$P$36/200</f>
        <v>9.4049999999999887</v>
      </c>
      <c r="B211" s="43">
        <f>AVERAGE('HSFET 1'!B229,'HSFET 2'!B229,'LSFET 1'!B229,'LSFET 2'!B229)</f>
        <v>97.616924957952037</v>
      </c>
      <c r="C211" s="43">
        <v>170</v>
      </c>
      <c r="D211" s="43">
        <f>IF(Calculator!$C$5&gt;1,"N/A",LOOKUP(A211,$G$2:$AB$3))</f>
        <v>2</v>
      </c>
    </row>
    <row r="212" spans="1:4" x14ac:dyDescent="0.25">
      <c r="A212" s="51">
        <f>A211+Calculator!$P$36/200</f>
        <v>9.4499999999999886</v>
      </c>
      <c r="B212" s="43">
        <f>AVERAGE('HSFET 1'!B230,'HSFET 2'!B230,'LSFET 1'!B230,'LSFET 2'!B230)</f>
        <v>97.626790568634902</v>
      </c>
      <c r="C212" s="43">
        <v>170</v>
      </c>
      <c r="D212" s="43">
        <f>IF(Calculator!$C$5&gt;1,"N/A",LOOKUP(A212,$G$2:$AB$3))</f>
        <v>2</v>
      </c>
    </row>
    <row r="213" spans="1:4" x14ac:dyDescent="0.25">
      <c r="A213" s="51">
        <f>A212+Calculator!$P$36/200</f>
        <v>9.4949999999999886</v>
      </c>
      <c r="B213" s="43">
        <f>AVERAGE('HSFET 1'!B231,'HSFET 2'!B231,'LSFET 1'!B231,'LSFET 2'!B231)</f>
        <v>97.636650020911219</v>
      </c>
      <c r="C213" s="43">
        <v>170</v>
      </c>
      <c r="D213" s="43">
        <f>IF(Calculator!$C$5&gt;1,"N/A",LOOKUP(A213,$G$2:$AB$3))</f>
        <v>2</v>
      </c>
    </row>
    <row r="214" spans="1:4" x14ac:dyDescent="0.25">
      <c r="A214" s="51">
        <f>A213+Calculator!$P$36/200</f>
        <v>9.5399999999999885</v>
      </c>
      <c r="B214" s="43">
        <f>AVERAGE('HSFET 1'!B232,'HSFET 2'!B232,'LSFET 1'!B232,'LSFET 2'!B232)</f>
        <v>97.646503364905897</v>
      </c>
      <c r="C214" s="43">
        <v>170</v>
      </c>
      <c r="D214" s="43">
        <f>IF(Calculator!$C$5&gt;1,"N/A",LOOKUP(A214,$G$2:$AB$3))</f>
        <v>2</v>
      </c>
    </row>
    <row r="215" spans="1:4" x14ac:dyDescent="0.25">
      <c r="A215" s="51">
        <f>A214+Calculator!$P$36/200</f>
        <v>9.5849999999999884</v>
      </c>
      <c r="B215" s="43">
        <f>AVERAGE('HSFET 1'!B233,'HSFET 2'!B233,'LSFET 1'!B233,'LSFET 2'!B233)</f>
        <v>97.656350648801038</v>
      </c>
      <c r="C215" s="43">
        <v>170</v>
      </c>
      <c r="D215" s="43">
        <f>IF(Calculator!$C$5&gt;1,"N/A",LOOKUP(A215,$G$2:$AB$3))</f>
        <v>2</v>
      </c>
    </row>
    <row r="216" spans="1:4" x14ac:dyDescent="0.25">
      <c r="A216" s="51">
        <f>A215+Calculator!$P$36/200</f>
        <v>9.6299999999999883</v>
      </c>
      <c r="B216" s="43">
        <f>AVERAGE('HSFET 1'!B234,'HSFET 2'!B234,'LSFET 1'!B234,'LSFET 2'!B234)</f>
        <v>97.666191918915075</v>
      </c>
      <c r="C216" s="43">
        <v>170</v>
      </c>
      <c r="D216" s="43">
        <f>IF(Calculator!$C$5&gt;1,"N/A",LOOKUP(A216,$G$2:$AB$3))</f>
        <v>2</v>
      </c>
    </row>
    <row r="217" spans="1:4" x14ac:dyDescent="0.25">
      <c r="A217" s="51">
        <f>A216+Calculator!$P$36/200</f>
        <v>9.6749999999999883</v>
      </c>
      <c r="B217" s="43">
        <f>AVERAGE('HSFET 1'!B235,'HSFET 2'!B235,'LSFET 1'!B235,'LSFET 2'!B235)</f>
        <v>97.676027219778902</v>
      </c>
      <c r="C217" s="43">
        <v>170</v>
      </c>
      <c r="D217" s="43">
        <f>IF(Calculator!$C$5&gt;1,"N/A",LOOKUP(A217,$G$2:$AB$3))</f>
        <v>2</v>
      </c>
    </row>
    <row r="218" spans="1:4" x14ac:dyDescent="0.25">
      <c r="A218" s="51">
        <f>A217+Calculator!$P$36/200</f>
        <v>9.7199999999999882</v>
      </c>
      <c r="B218" s="43">
        <f>AVERAGE('HSFET 1'!B236,'HSFET 2'!B236,'LSFET 1'!B236,'LSFET 2'!B236)</f>
        <v>97.685856594208758</v>
      </c>
      <c r="C218" s="43">
        <v>170</v>
      </c>
      <c r="D218" s="43">
        <f>IF(Calculator!$C$5&gt;1,"N/A",LOOKUP(A218,$G$2:$AB$3))</f>
        <v>2</v>
      </c>
    </row>
    <row r="219" spans="1:4" x14ac:dyDescent="0.25">
      <c r="A219" s="51">
        <f>A218+Calculator!$P$36/200</f>
        <v>9.7649999999999881</v>
      </c>
      <c r="B219" s="43">
        <f>AVERAGE('HSFET 1'!B237,'HSFET 2'!B237,'LSFET 1'!B237,'LSFET 2'!B237)</f>
        <v>97.69568008337616</v>
      </c>
      <c r="C219" s="43">
        <v>170</v>
      </c>
      <c r="D219" s="43">
        <f>IF(Calculator!$C$5&gt;1,"N/A",LOOKUP(A219,$G$2:$AB$3))</f>
        <v>2</v>
      </c>
    </row>
    <row r="220" spans="1:4" x14ac:dyDescent="0.25">
      <c r="A220" s="51">
        <f>A219+Calculator!$P$36/200</f>
        <v>9.8099999999999881</v>
      </c>
      <c r="B220" s="43">
        <f>AVERAGE('HSFET 1'!B238,'HSFET 2'!B238,'LSFET 1'!B238,'LSFET 2'!B238)</f>
        <v>97.705497726874967</v>
      </c>
      <c r="C220" s="43">
        <v>170</v>
      </c>
      <c r="D220" s="43">
        <f>IF(Calculator!$C$5&gt;1,"N/A",LOOKUP(A220,$G$2:$AB$3))</f>
        <v>2</v>
      </c>
    </row>
    <row r="221" spans="1:4" x14ac:dyDescent="0.25">
      <c r="A221" s="51">
        <f>A220+Calculator!$P$36/200</f>
        <v>9.854999999999988</v>
      </c>
      <c r="B221" s="43">
        <f>AVERAGE('HSFET 1'!B239,'HSFET 2'!B239,'LSFET 1'!B239,'LSFET 2'!B239)</f>
        <v>97.715309562785762</v>
      </c>
      <c r="C221" s="43">
        <v>170</v>
      </c>
      <c r="D221" s="43">
        <f>IF(Calculator!$C$5&gt;1,"N/A",LOOKUP(A221,$G$2:$AB$3))</f>
        <v>2</v>
      </c>
    </row>
  </sheetData>
  <protectedRanges>
    <protectedRange sqref="A2:A221" name="Time"/>
    <protectedRange sqref="G2:AB3" name="Load Profile_1_1_1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78E5-E047-4F4A-877E-33D02CCF0893}">
  <dimension ref="A2:D22"/>
  <sheetViews>
    <sheetView topLeftCell="A10" workbookViewId="0">
      <selection activeCell="B14" sqref="B14"/>
    </sheetView>
  </sheetViews>
  <sheetFormatPr defaultColWidth="9.140625" defaultRowHeight="15" x14ac:dyDescent="0.25"/>
  <cols>
    <col min="1" max="1" width="8" style="1" customWidth="1"/>
    <col min="2" max="2" width="174.5703125" style="1" customWidth="1"/>
  </cols>
  <sheetData>
    <row r="2" spans="1:2" ht="21" x14ac:dyDescent="0.25">
      <c r="A2" s="107" t="s">
        <v>4</v>
      </c>
      <c r="B2" s="107"/>
    </row>
    <row r="4" spans="1:2" x14ac:dyDescent="0.25">
      <c r="A4" s="108" t="s">
        <v>62</v>
      </c>
      <c r="B4" s="108"/>
    </row>
    <row r="5" spans="1:2" ht="45" x14ac:dyDescent="0.25">
      <c r="A5" s="70">
        <v>1</v>
      </c>
      <c r="B5" s="79" t="s">
        <v>88</v>
      </c>
    </row>
    <row r="6" spans="1:2" ht="30" customHeight="1" x14ac:dyDescent="0.25">
      <c r="A6" s="70">
        <v>2</v>
      </c>
      <c r="B6" s="79" t="s">
        <v>89</v>
      </c>
    </row>
    <row r="7" spans="1:2" ht="30" customHeight="1" x14ac:dyDescent="0.25">
      <c r="A7" s="70">
        <v>3</v>
      </c>
      <c r="B7" s="79" t="s">
        <v>5</v>
      </c>
    </row>
    <row r="8" spans="1:2" ht="30" customHeight="1" x14ac:dyDescent="0.25">
      <c r="A8" s="70">
        <v>4</v>
      </c>
      <c r="B8" s="79" t="s">
        <v>61</v>
      </c>
    </row>
    <row r="9" spans="1:2" ht="30" customHeight="1" x14ac:dyDescent="0.25">
      <c r="A9" s="70">
        <v>5</v>
      </c>
      <c r="B9" s="79" t="s">
        <v>60</v>
      </c>
    </row>
    <row r="10" spans="1:2" ht="30" customHeight="1" x14ac:dyDescent="0.25">
      <c r="A10" s="69"/>
      <c r="B10" s="69"/>
    </row>
    <row r="11" spans="1:2" x14ac:dyDescent="0.25">
      <c r="A11" s="108" t="s">
        <v>6</v>
      </c>
      <c r="B11" s="108"/>
    </row>
    <row r="12" spans="1:2" ht="30" customHeight="1" x14ac:dyDescent="0.25">
      <c r="A12" s="70">
        <v>1</v>
      </c>
      <c r="B12" s="80" t="s">
        <v>96</v>
      </c>
    </row>
    <row r="13" spans="1:2" ht="30" customHeight="1" x14ac:dyDescent="0.25">
      <c r="A13" s="70">
        <v>2</v>
      </c>
      <c r="B13" s="79" t="s">
        <v>97</v>
      </c>
    </row>
    <row r="14" spans="1:2" ht="30" customHeight="1" x14ac:dyDescent="0.25">
      <c r="A14" s="70">
        <v>3</v>
      </c>
      <c r="B14" s="79" t="s">
        <v>137</v>
      </c>
    </row>
    <row r="15" spans="1:2" ht="30" customHeight="1" x14ac:dyDescent="0.25">
      <c r="A15" s="70">
        <v>4</v>
      </c>
      <c r="B15" s="79" t="s">
        <v>138</v>
      </c>
    </row>
    <row r="16" spans="1:2" ht="30" customHeight="1" x14ac:dyDescent="0.25">
      <c r="A16" s="70">
        <v>5</v>
      </c>
      <c r="B16" s="79" t="s">
        <v>98</v>
      </c>
    </row>
    <row r="17" spans="1:4" ht="30" customHeight="1" x14ac:dyDescent="0.25">
      <c r="A17" s="70">
        <v>6</v>
      </c>
      <c r="B17" s="79" t="s">
        <v>99</v>
      </c>
    </row>
    <row r="18" spans="1:4" ht="30" customHeight="1" x14ac:dyDescent="0.25">
      <c r="A18" s="70">
        <v>7</v>
      </c>
      <c r="B18" s="79" t="s">
        <v>100</v>
      </c>
    </row>
    <row r="19" spans="1:4" ht="30" customHeight="1" x14ac:dyDescent="0.25">
      <c r="A19" s="70">
        <v>8</v>
      </c>
      <c r="B19" s="79" t="s">
        <v>101</v>
      </c>
    </row>
    <row r="20" spans="1:4" ht="44.25" customHeight="1" x14ac:dyDescent="0.25">
      <c r="A20" s="70">
        <v>9</v>
      </c>
      <c r="B20" s="79" t="s">
        <v>102</v>
      </c>
      <c r="C20" s="78"/>
      <c r="D20" s="78"/>
    </row>
    <row r="21" spans="1:4" ht="30" customHeight="1" x14ac:dyDescent="0.25">
      <c r="A21" s="70">
        <v>10</v>
      </c>
      <c r="B21" s="79" t="s">
        <v>104</v>
      </c>
    </row>
    <row r="22" spans="1:4" ht="30" customHeight="1" x14ac:dyDescent="0.25">
      <c r="A22" s="70">
        <v>11</v>
      </c>
      <c r="B22" s="79" t="s">
        <v>103</v>
      </c>
    </row>
  </sheetData>
  <mergeCells count="3">
    <mergeCell ref="A2:B2"/>
    <mergeCell ref="A4:B4"/>
    <mergeCell ref="A11:B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9E95-217B-48BB-BAF5-6F8F20930944}">
  <sheetPr>
    <tabColor rgb="FF92D050"/>
  </sheetPr>
  <dimension ref="A2:AB36"/>
  <sheetViews>
    <sheetView tabSelected="1" zoomScale="85" zoomScaleNormal="85" workbookViewId="0">
      <selection activeCell="U17" sqref="U17"/>
    </sheetView>
  </sheetViews>
  <sheetFormatPr defaultColWidth="9.140625" defaultRowHeight="15" x14ac:dyDescent="0.25"/>
  <cols>
    <col min="1" max="1" width="12.28515625" bestFit="1" customWidth="1"/>
    <col min="2" max="2" width="40.42578125" bestFit="1" customWidth="1"/>
    <col min="3" max="3" width="31.140625" customWidth="1"/>
    <col min="4" max="4" width="26" customWidth="1"/>
    <col min="5" max="5" width="13.42578125" customWidth="1"/>
    <col min="6" max="6" width="24.7109375" bestFit="1" customWidth="1"/>
  </cols>
  <sheetData>
    <row r="2" spans="1:28" x14ac:dyDescent="0.25">
      <c r="A2" s="95" t="s">
        <v>105</v>
      </c>
      <c r="B2" s="95" t="s">
        <v>7</v>
      </c>
      <c r="C2" s="62">
        <v>85</v>
      </c>
      <c r="D2" s="101" t="s">
        <v>139</v>
      </c>
      <c r="E2" s="95" t="s">
        <v>113</v>
      </c>
      <c r="F2" s="95" t="s">
        <v>10</v>
      </c>
      <c r="G2" s="89">
        <v>0</v>
      </c>
      <c r="H2" s="62">
        <v>1</v>
      </c>
      <c r="I2" s="62">
        <v>2</v>
      </c>
      <c r="J2" s="62">
        <v>3</v>
      </c>
      <c r="K2" s="62">
        <v>4</v>
      </c>
      <c r="L2" s="62">
        <v>5</v>
      </c>
      <c r="M2" s="62">
        <v>6</v>
      </c>
      <c r="N2" s="62">
        <v>7</v>
      </c>
      <c r="O2" s="62">
        <v>8</v>
      </c>
      <c r="P2" s="62">
        <v>9</v>
      </c>
      <c r="Q2" s="62">
        <v>10</v>
      </c>
      <c r="R2" s="62">
        <v>11</v>
      </c>
      <c r="S2" s="62">
        <v>12</v>
      </c>
      <c r="T2" s="62">
        <v>13</v>
      </c>
      <c r="U2" s="62">
        <v>14</v>
      </c>
      <c r="V2" s="62">
        <v>15</v>
      </c>
      <c r="W2" s="62">
        <v>16</v>
      </c>
      <c r="X2" s="62">
        <v>17</v>
      </c>
      <c r="Y2" s="62">
        <v>18</v>
      </c>
      <c r="Z2" s="62">
        <v>19</v>
      </c>
      <c r="AA2" s="62">
        <v>20</v>
      </c>
      <c r="AB2" s="62">
        <v>21</v>
      </c>
    </row>
    <row r="3" spans="1:28" x14ac:dyDescent="0.25">
      <c r="A3" s="66" t="s">
        <v>106</v>
      </c>
      <c r="B3" s="66" t="s">
        <v>16</v>
      </c>
      <c r="C3" s="62">
        <v>1</v>
      </c>
      <c r="D3" s="101" t="s">
        <v>140</v>
      </c>
      <c r="E3" s="95" t="s">
        <v>114</v>
      </c>
      <c r="F3" s="95" t="s">
        <v>64</v>
      </c>
      <c r="G3" s="62">
        <v>2</v>
      </c>
      <c r="H3" s="62">
        <v>2</v>
      </c>
      <c r="I3" s="62">
        <v>2</v>
      </c>
      <c r="J3" s="62">
        <v>2</v>
      </c>
      <c r="K3" s="62">
        <v>2</v>
      </c>
      <c r="L3" s="62">
        <v>2</v>
      </c>
      <c r="M3" s="62">
        <v>2</v>
      </c>
      <c r="N3" s="62">
        <v>2</v>
      </c>
      <c r="O3" s="62">
        <v>2</v>
      </c>
      <c r="P3" s="62">
        <v>2</v>
      </c>
      <c r="Q3" s="62">
        <v>2</v>
      </c>
      <c r="R3" s="62">
        <v>2</v>
      </c>
      <c r="S3" s="62">
        <v>2</v>
      </c>
      <c r="T3" s="62">
        <v>2</v>
      </c>
      <c r="U3" s="62">
        <v>2</v>
      </c>
      <c r="V3" s="62">
        <v>2</v>
      </c>
      <c r="W3" s="62">
        <v>2</v>
      </c>
      <c r="X3" s="62">
        <v>2</v>
      </c>
      <c r="Y3" s="62">
        <v>2</v>
      </c>
      <c r="Z3" s="62">
        <v>2</v>
      </c>
      <c r="AA3" s="62">
        <v>2</v>
      </c>
      <c r="AB3" s="62">
        <v>2</v>
      </c>
    </row>
    <row r="4" spans="1:28" x14ac:dyDescent="0.25">
      <c r="A4" s="96" t="s">
        <v>107</v>
      </c>
      <c r="B4" s="96" t="s">
        <v>18</v>
      </c>
      <c r="C4" s="62">
        <v>1</v>
      </c>
      <c r="D4" s="101" t="s">
        <v>140</v>
      </c>
      <c r="E4" s="95" t="s">
        <v>115</v>
      </c>
      <c r="F4" s="95" t="s">
        <v>11</v>
      </c>
      <c r="G4" s="62" t="s">
        <v>145</v>
      </c>
      <c r="H4" s="62" t="s">
        <v>145</v>
      </c>
      <c r="I4" s="62" t="s">
        <v>145</v>
      </c>
      <c r="J4" s="62" t="s">
        <v>145</v>
      </c>
      <c r="K4" s="62" t="s">
        <v>145</v>
      </c>
      <c r="L4" s="62" t="s">
        <v>145</v>
      </c>
      <c r="M4" s="62" t="s">
        <v>145</v>
      </c>
      <c r="N4" s="62" t="s">
        <v>145</v>
      </c>
      <c r="O4" s="62" t="s">
        <v>145</v>
      </c>
      <c r="P4" s="62" t="s">
        <v>145</v>
      </c>
      <c r="Q4" s="62" t="s">
        <v>145</v>
      </c>
      <c r="R4" s="62" t="s">
        <v>146</v>
      </c>
      <c r="S4" s="62" t="s">
        <v>146</v>
      </c>
      <c r="T4" s="62" t="s">
        <v>146</v>
      </c>
      <c r="U4" s="62" t="s">
        <v>146</v>
      </c>
      <c r="V4" s="62" t="s">
        <v>146</v>
      </c>
      <c r="W4" s="62" t="s">
        <v>146</v>
      </c>
      <c r="X4" s="62" t="s">
        <v>146</v>
      </c>
      <c r="Y4" s="62" t="s">
        <v>146</v>
      </c>
      <c r="Z4" s="62" t="s">
        <v>146</v>
      </c>
      <c r="AA4" s="62" t="s">
        <v>146</v>
      </c>
      <c r="AB4" s="62" t="s">
        <v>146</v>
      </c>
    </row>
    <row r="5" spans="1:28" x14ac:dyDescent="0.25">
      <c r="A5" s="99" t="s">
        <v>108</v>
      </c>
      <c r="B5" s="99" t="s">
        <v>95</v>
      </c>
      <c r="C5" s="62">
        <v>1</v>
      </c>
      <c r="D5" s="101" t="s">
        <v>140</v>
      </c>
      <c r="E5" s="95" t="s">
        <v>116</v>
      </c>
      <c r="F5" s="95" t="s">
        <v>65</v>
      </c>
      <c r="G5" s="62">
        <v>0.5</v>
      </c>
      <c r="H5" s="62">
        <v>0.5</v>
      </c>
      <c r="I5" s="62">
        <v>0.5</v>
      </c>
      <c r="J5" s="62">
        <v>0.5</v>
      </c>
      <c r="K5" s="62">
        <v>0.5</v>
      </c>
      <c r="L5" s="62">
        <v>0.5</v>
      </c>
      <c r="M5" s="62">
        <v>0.5</v>
      </c>
      <c r="N5" s="62">
        <v>0.5</v>
      </c>
      <c r="O5" s="62">
        <v>0.5</v>
      </c>
      <c r="P5" s="62">
        <v>0.5</v>
      </c>
      <c r="Q5" s="62">
        <v>0.5</v>
      </c>
      <c r="R5" s="62">
        <v>0.5</v>
      </c>
      <c r="S5" s="62">
        <v>0.5</v>
      </c>
      <c r="T5" s="62">
        <v>0.5</v>
      </c>
      <c r="U5" s="62">
        <v>0.5</v>
      </c>
      <c r="V5" s="62">
        <v>0.5</v>
      </c>
      <c r="W5" s="62">
        <v>0.5</v>
      </c>
      <c r="X5" s="62">
        <v>0.5</v>
      </c>
      <c r="Y5" s="62">
        <v>0.5</v>
      </c>
      <c r="Z5" s="62">
        <v>0.5</v>
      </c>
      <c r="AA5" s="62">
        <v>0.5</v>
      </c>
      <c r="AB5" s="62">
        <v>0.5</v>
      </c>
    </row>
    <row r="6" spans="1:28" x14ac:dyDescent="0.25">
      <c r="A6" s="95" t="s">
        <v>109</v>
      </c>
      <c r="B6" s="95" t="s">
        <v>74</v>
      </c>
      <c r="C6" s="62" t="s">
        <v>144</v>
      </c>
      <c r="D6" s="101" t="s">
        <v>140</v>
      </c>
      <c r="E6" s="66" t="s">
        <v>117</v>
      </c>
      <c r="F6" s="66" t="s">
        <v>84</v>
      </c>
      <c r="G6" s="64"/>
      <c r="H6" s="64"/>
      <c r="I6" s="64"/>
      <c r="J6" s="64"/>
      <c r="K6" s="64"/>
      <c r="L6" s="64"/>
      <c r="M6" s="64"/>
      <c r="N6" s="64"/>
      <c r="O6" s="64"/>
      <c r="P6" s="64"/>
      <c r="Q6" s="64"/>
      <c r="R6" s="64"/>
      <c r="S6" s="64"/>
      <c r="T6" s="64"/>
      <c r="U6" s="64"/>
      <c r="V6" s="64"/>
      <c r="W6" s="64"/>
      <c r="X6" s="64"/>
      <c r="Y6" s="64"/>
      <c r="Z6" s="64"/>
      <c r="AA6" s="64"/>
      <c r="AB6" s="64"/>
    </row>
    <row r="7" spans="1:28" x14ac:dyDescent="0.25">
      <c r="A7" s="95" t="s">
        <v>110</v>
      </c>
      <c r="B7" s="95" t="s">
        <v>8</v>
      </c>
      <c r="C7" s="62">
        <v>20</v>
      </c>
      <c r="D7" s="101" t="s">
        <v>139</v>
      </c>
      <c r="E7" s="81" t="s">
        <v>9</v>
      </c>
      <c r="F7" s="81" t="s">
        <v>91</v>
      </c>
      <c r="G7" s="64">
        <f>IFERROR(_xlfn.SWITCH($C$5,1,IF(G3&gt;0,'Design Inputs'!$D$12/1000*G3^2, IF(G4="Y",'Design Inputs'!$D$12/1000*G3^2*(1-G5)+ 2*'Design Inputs'!$D$8*ABS(G3)*'Design Inputs'!$D$7*$C$7/1000000 + 'Design Inputs'!$D$8^2*ABS(G3)/MIN('Design Inputs'!$D$19,8)*$C$7/1000,0.001)),2,G6*0.25,3,G6*0.4,4,G6*0.2,default,NA),"")</f>
        <v>0.23856439999999998</v>
      </c>
      <c r="H7" s="64">
        <f>IFERROR(_xlfn.SWITCH($C$5,1,IF(H3&gt;0,'Design Inputs'!$D$12/1000*H3^2, IF(H4="Y",'Design Inputs'!$D$12/1000*H3^2*(1-H5)+ 2*'Design Inputs'!$D$8*ABS(H3)*'Design Inputs'!$D$7*$C$7/1000000 + 'Design Inputs'!$D$8^2*ABS(H3)/MIN('Design Inputs'!$D$19,8)*$C$7/1000,0.001)),2,H6*0.25,3,H6*0.4,4,H6*0.2,default,NA),"")</f>
        <v>0.23856439999999998</v>
      </c>
      <c r="I7" s="64">
        <f>IFERROR(_xlfn.SWITCH($C$5,1,IF(I3&gt;0,'Design Inputs'!$D$12/1000*I3^2, IF(I4="Y",'Design Inputs'!$D$12/1000*I3^2*(1-I5)+ 2*'Design Inputs'!$D$8*ABS(I3)*'Design Inputs'!$D$7*$C$7/1000000 + 'Design Inputs'!$D$8^2*ABS(I3)/MIN('Design Inputs'!$D$19,8)*$C$7/1000,0.001)),2,I6*0.25,3,I6*0.4,4,I6*0.2,default,NA),"")</f>
        <v>0.23856439999999998</v>
      </c>
      <c r="J7" s="64">
        <f>IFERROR(_xlfn.SWITCH($C$5,1,IF(J3&gt;0,'Design Inputs'!$D$12/1000*J3^2, IF(J4="Y",'Design Inputs'!$D$12/1000*J3^2*(1-J5)+ 2*'Design Inputs'!$D$8*ABS(J3)*'Design Inputs'!$D$7*$C$7/1000000 + 'Design Inputs'!$D$8^2*ABS(J3)/MIN('Design Inputs'!$D$19,8)*$C$7/1000,0.001)),2,J6*0.25,3,J6*0.4,4,J6*0.2,default,NA),"")</f>
        <v>0.23856439999999998</v>
      </c>
      <c r="K7" s="64">
        <f>IFERROR(_xlfn.SWITCH($C$5,1,IF(K3&gt;0,'Design Inputs'!$D$12/1000*K3^2, IF(K4="Y",'Design Inputs'!$D$12/1000*K3^2*(1-K5)+ 2*'Design Inputs'!$D$8*ABS(K3)*'Design Inputs'!$D$7*$C$7/1000000 + 'Design Inputs'!$D$8^2*ABS(K3)/MIN('Design Inputs'!$D$19,8)*$C$7/1000,0.001)),2,K6*0.25,3,K6*0.4,4,K6*0.2,default,NA),"")</f>
        <v>0.23856439999999998</v>
      </c>
      <c r="L7" s="64">
        <f>IFERROR(_xlfn.SWITCH($C$5,1,IF(L3&gt;0,'Design Inputs'!$D$12/1000*L3^2, IF(L4="Y",'Design Inputs'!$D$12/1000*L3^2*(1-L5)+ 2*'Design Inputs'!$D$8*ABS(L3)*'Design Inputs'!$D$7*$C$7/1000000 + 'Design Inputs'!$D$8^2*ABS(L3)/MIN('Design Inputs'!$D$19,8)*$C$7/1000,0.001)),2,L6*0.25,3,L6*0.4,4,L6*0.2,default,NA),"")</f>
        <v>0.23856439999999998</v>
      </c>
      <c r="M7" s="64">
        <f>IFERROR(_xlfn.SWITCH($C$5,1,IF(M3&gt;0,'Design Inputs'!$D$12/1000*M3^2, IF(M4="Y",'Design Inputs'!$D$12/1000*M3^2*(1-M5)+ 2*'Design Inputs'!$D$8*ABS(M3)*'Design Inputs'!$D$7*$C$7/1000000 + 'Design Inputs'!$D$8^2*ABS(M3)/MIN('Design Inputs'!$D$19,8)*$C$7/1000,0.001)),2,M6*0.25,3,M6*0.4,4,M6*0.2,default,NA),"")</f>
        <v>0.23856439999999998</v>
      </c>
      <c r="N7" s="64">
        <f>IFERROR(_xlfn.SWITCH($C$5,1,IF(N3&gt;0,'Design Inputs'!$D$12/1000*N3^2, IF(N4="Y",'Design Inputs'!$D$12/1000*N3^2*(1-N5)+ 2*'Design Inputs'!$D$8*ABS(N3)*'Design Inputs'!$D$7*$C$7/1000000 + 'Design Inputs'!$D$8^2*ABS(N3)/MIN('Design Inputs'!$D$19,8)*$C$7/1000,0.001)),2,N6*0.25,3,N6*0.4,4,N6*0.2,default,NA),"")</f>
        <v>0.23856439999999998</v>
      </c>
      <c r="O7" s="64">
        <f>IFERROR(_xlfn.SWITCH($C$5,1,IF(O3&gt;0,'Design Inputs'!$D$12/1000*O3^2, IF(O4="Y",'Design Inputs'!$D$12/1000*O3^2*(1-O5)+ 2*'Design Inputs'!$D$8*ABS(O3)*'Design Inputs'!$D$7*$C$7/1000000 + 'Design Inputs'!$D$8^2*ABS(O3)/MIN('Design Inputs'!$D$19,8)*$C$7/1000,0.001)),2,O6*0.25,3,O6*0.4,4,O6*0.2,default,NA),"")</f>
        <v>0.23856439999999998</v>
      </c>
      <c r="P7" s="64">
        <f>IFERROR(_xlfn.SWITCH($C$5,1,IF(P3&gt;0,'Design Inputs'!$D$12/1000*P3^2, IF(P4="Y",'Design Inputs'!$D$12/1000*P3^2*(1-P5)+ 2*'Design Inputs'!$D$8*ABS(P3)*'Design Inputs'!$D$7*$C$7/1000000 + 'Design Inputs'!$D$8^2*ABS(P3)/MIN('Design Inputs'!$D$19,8)*$C$7/1000,0.001)),2,P6*0.25,3,P6*0.4,4,P6*0.2,default,NA),"")</f>
        <v>0.23856439999999998</v>
      </c>
      <c r="Q7" s="64">
        <f>IFERROR(_xlfn.SWITCH($C$5,1,IF(Q3&gt;0,'Design Inputs'!$D$12/1000*Q3^2, IF(Q4="Y",'Design Inputs'!$D$12/1000*Q3^2*(1-Q5)+ 2*'Design Inputs'!$D$8*ABS(Q3)*'Design Inputs'!$D$7*$C$7/1000000 + 'Design Inputs'!$D$8^2*ABS(Q3)/MIN('Design Inputs'!$D$19,8)*$C$7/1000,0.001)),2,Q6*0.25,3,Q6*0.4,4,Q6*0.2,default,NA),"")</f>
        <v>0.23856439999999998</v>
      </c>
      <c r="R7" s="64">
        <f>IFERROR(_xlfn.SWITCH($C$5,1,IF(R3&gt;0,'Design Inputs'!$D$12/1000*R3^2, IF(R4="Y",'Design Inputs'!$D$12/1000*R3^2*(1-R5)+ 2*'Design Inputs'!$D$8*ABS(R3)*'Design Inputs'!$D$7*$C$7/1000000 + 'Design Inputs'!$D$8^2*ABS(R3)/MIN('Design Inputs'!$D$19,8)*$C$7/1000,0.001)),2,R6*0.25,3,R6*0.4,4,R6*0.2,default,NA),"")</f>
        <v>0.23856439999999998</v>
      </c>
      <c r="S7" s="64">
        <f>IFERROR(_xlfn.SWITCH($C$5,1,IF(S3&gt;0,'Design Inputs'!$D$12/1000*S3^2, IF(S4="Y",'Design Inputs'!$D$12/1000*S3^2*(1-S5)+ 2*'Design Inputs'!$D$8*ABS(S3)*'Design Inputs'!$D$7*$C$7/1000000 + 'Design Inputs'!$D$8^2*ABS(S3)/MIN('Design Inputs'!$D$19,8)*$C$7/1000,0.001)),2,S6*0.25,3,S6*0.4,4,S6*0.2,default,NA),"")</f>
        <v>0.23856439999999998</v>
      </c>
      <c r="T7" s="64">
        <f>IFERROR(_xlfn.SWITCH($C$5,1,IF(T3&gt;0,'Design Inputs'!$D$12/1000*T3^2, IF(T4="Y",'Design Inputs'!$D$12/1000*T3^2*(1-T5)+ 2*'Design Inputs'!$D$8*ABS(T3)*'Design Inputs'!$D$7*$C$7/1000000 + 'Design Inputs'!$D$8^2*ABS(T3)/MIN('Design Inputs'!$D$19,8)*$C$7/1000,0.001)),2,T6*0.25,3,T6*0.4,4,T6*0.2,default,NA),"")</f>
        <v>0.23856439999999998</v>
      </c>
      <c r="U7" s="64">
        <f>IFERROR(_xlfn.SWITCH($C$5,1,IF(U3&gt;0,'Design Inputs'!$D$12/1000*U3^2, IF(U4="Y",'Design Inputs'!$D$12/1000*U3^2*(1-U5)+ 2*'Design Inputs'!$D$8*ABS(U3)*'Design Inputs'!$D$7*$C$7/1000000 + 'Design Inputs'!$D$8^2*ABS(U3)/MIN('Design Inputs'!$D$19,8)*$C$7/1000,0.001)),2,U6*0.25,3,U6*0.4,4,U6*0.2,default,NA),"")</f>
        <v>0.23856439999999998</v>
      </c>
      <c r="V7" s="64">
        <f>IFERROR(_xlfn.SWITCH($C$5,1,IF(V3&gt;0,'Design Inputs'!$D$12/1000*V3^2, IF(V4="Y",'Design Inputs'!$D$12/1000*V3^2*(1-V5)+ 2*'Design Inputs'!$D$8*ABS(V3)*'Design Inputs'!$D$7*$C$7/1000000 + 'Design Inputs'!$D$8^2*ABS(V3)/MIN('Design Inputs'!$D$19,8)*$C$7/1000,0.001)),2,V6*0.25,3,V6*0.4,4,V6*0.2,default,NA),"")</f>
        <v>0.23856439999999998</v>
      </c>
      <c r="W7" s="64">
        <f>IFERROR(_xlfn.SWITCH($C$5,1,IF(W3&gt;0,'Design Inputs'!$D$12/1000*W3^2, IF(W4="Y",'Design Inputs'!$D$12/1000*W3^2*(1-W5)+ 2*'Design Inputs'!$D$8*ABS(W3)*'Design Inputs'!$D$7*$C$7/1000000 + 'Design Inputs'!$D$8^2*ABS(W3)/MIN('Design Inputs'!$D$19,8)*$C$7/1000,0.001)),2,W6*0.25,3,W6*0.4,4,W6*0.2,default,NA),"")</f>
        <v>0.23856439999999998</v>
      </c>
      <c r="X7" s="64">
        <f>IFERROR(_xlfn.SWITCH($C$5,1,IF(X3&gt;0,'Design Inputs'!$D$12/1000*X3^2, IF(X4="Y",'Design Inputs'!$D$12/1000*X3^2*(1-X5)+ 2*'Design Inputs'!$D$8*ABS(X3)*'Design Inputs'!$D$7*$C$7/1000000 + 'Design Inputs'!$D$8^2*ABS(X3)/MIN('Design Inputs'!$D$19,8)*$C$7/1000,0.001)),2,X6*0.25,3,X6*0.4,4,X6*0.2,default,NA),"")</f>
        <v>0.23856439999999998</v>
      </c>
      <c r="Y7" s="64">
        <f>IFERROR(_xlfn.SWITCH($C$5,1,IF(Y3&gt;0,'Design Inputs'!$D$12/1000*Y3^2, IF(Y4="Y",'Design Inputs'!$D$12/1000*Y3^2*(1-Y5)+ 2*'Design Inputs'!$D$8*ABS(Y3)*'Design Inputs'!$D$7*$C$7/1000000 + 'Design Inputs'!$D$8^2*ABS(Y3)/MIN('Design Inputs'!$D$19,8)*$C$7/1000,0.001)),2,Y6*0.25,3,Y6*0.4,4,Y6*0.2,default,NA),"")</f>
        <v>0.23856439999999998</v>
      </c>
      <c r="Z7" s="64">
        <f>IFERROR(_xlfn.SWITCH($C$5,1,IF(Z3&gt;0,'Design Inputs'!$D$12/1000*Z3^2, IF(Z4="Y",'Design Inputs'!$D$12/1000*Z3^2*(1-Z5)+ 2*'Design Inputs'!$D$8*ABS(Z3)*'Design Inputs'!$D$7*$C$7/1000000 + 'Design Inputs'!$D$8^2*ABS(Z3)/MIN('Design Inputs'!$D$19,8)*$C$7/1000,0.001)),2,Z6*0.25,3,Z6*0.4,4,Z6*0.2,default,NA),"")</f>
        <v>0.23856439999999998</v>
      </c>
      <c r="AA7" s="64">
        <f>IFERROR(_xlfn.SWITCH($C$5,1,IF(AA3&gt;0,'Design Inputs'!$D$12/1000*AA3^2, IF(AA4="Y",'Design Inputs'!$D$12/1000*AA3^2*(1-AA5)+ 2*'Design Inputs'!$D$8*ABS(AA3)*'Design Inputs'!$D$7*$C$7/1000000 + 'Design Inputs'!$D$8^2*ABS(AA3)/MIN('Design Inputs'!$D$19,8)*$C$7/1000,0.001)),2,AA6*0.25,3,AA6*0.4,4,AA6*0.2,default,NA),"")</f>
        <v>0.23856439999999998</v>
      </c>
      <c r="AB7" s="64">
        <f>IFERROR(_xlfn.SWITCH($C$5,1,IF(AB3&gt;0,'Design Inputs'!$D$12/1000*AB3^2, IF(AB4="Y",'Design Inputs'!$D$12/1000*AB3^2*(1-AB5)+ 2*'Design Inputs'!$D$8*ABS(AB3)*'Design Inputs'!$D$7*$C$7/1000000 + 'Design Inputs'!$D$8^2*ABS(AB3)/MIN('Design Inputs'!$D$19,8)*$C$7/1000,0.001)),2,AB6*0.25,3,AB6*0.4,4,AB6*0.2,default,NA),"")</f>
        <v>0.23856439999999998</v>
      </c>
    </row>
    <row r="8" spans="1:28" x14ac:dyDescent="0.25">
      <c r="A8" s="95" t="s">
        <v>111</v>
      </c>
      <c r="B8" s="95" t="s">
        <v>69</v>
      </c>
      <c r="C8" s="62">
        <v>155</v>
      </c>
      <c r="D8" s="101" t="s">
        <v>140</v>
      </c>
      <c r="E8" s="81" t="s">
        <v>9</v>
      </c>
      <c r="F8" s="81" t="s">
        <v>92</v>
      </c>
      <c r="G8" s="64">
        <f>IFERROR(_xlfn.SWITCH($C$5,1,IF(G3&gt;0,IF(G4="Y",'Design Inputs'!$D$12/1000*G3^2*(1-G5)+2*'Design Inputs'!$D$8*ABS(G3)*'Design Inputs'!$D$7*$C$7/1000000 +'Design Inputs'!$D$8^2*ABS(G3)/MIN('Design Inputs'!$D$19,8)*$C$7/1000,0.001),'Design Inputs'!$D$12/1000*G3^2),2,0.25*G6,3,0.2*G6,4,0.4*G6,default,NA),"")</f>
        <v>0.1704822</v>
      </c>
      <c r="H8" s="64">
        <f>IFERROR(_xlfn.SWITCH($C$5,1,IF(H3&gt;0,IF(H4="Y",'Design Inputs'!$D$12/1000*H3^2*(1-H5)+2*'Design Inputs'!$D$8*ABS(H3)*'Design Inputs'!$D$7*$C$7/1000000 +'Design Inputs'!$D$8^2*ABS(H3)/MIN('Design Inputs'!$D$19,8)*$C$7/1000,0.001),'Design Inputs'!$D$12/1000*H3^2),2,0.25*H6,3,0.2*H6,4,0.4*H6,default,NA),"")</f>
        <v>0.1704822</v>
      </c>
      <c r="I8" s="64">
        <f>IFERROR(_xlfn.SWITCH($C$5,1,IF(I3&gt;0,IF(I4="Y",'Design Inputs'!$D$12/1000*I3^2*(1-I5)+2*'Design Inputs'!$D$8*ABS(I3)*'Design Inputs'!$D$7*$C$7/1000000 +'Design Inputs'!$D$8^2*ABS(I3)/MIN('Design Inputs'!$D$19,8)*$C$7/1000,0.001),'Design Inputs'!$D$12/1000*I3^2),2,0.25*I6,3,0.2*I6,4,0.4*I6,default,NA),"")</f>
        <v>0.1704822</v>
      </c>
      <c r="J8" s="64">
        <f>IFERROR(_xlfn.SWITCH($C$5,1,IF(J3&gt;0,IF(J4="Y",'Design Inputs'!$D$12/1000*J3^2*(1-J5)+2*'Design Inputs'!$D$8*ABS(J3)*'Design Inputs'!$D$7*$C$7/1000000 +'Design Inputs'!$D$8^2*ABS(J3)/MIN('Design Inputs'!$D$19,8)*$C$7/1000,0.001),'Design Inputs'!$D$12/1000*J3^2),2,0.25*J6,3,0.2*J6,4,0.4*J6,default,NA),"")</f>
        <v>0.1704822</v>
      </c>
      <c r="K8" s="64">
        <f>IFERROR(_xlfn.SWITCH($C$5,1,IF(K3&gt;0,IF(K4="Y",'Design Inputs'!$D$12/1000*K3^2*(1-K5)+2*'Design Inputs'!$D$8*ABS(K3)*'Design Inputs'!$D$7*$C$7/1000000 +'Design Inputs'!$D$8^2*ABS(K3)/MIN('Design Inputs'!$D$19,8)*$C$7/1000,0.001),'Design Inputs'!$D$12/1000*K3^2),2,0.25*K6,3,0.2*K6,4,0.4*K6,default,NA),"")</f>
        <v>0.1704822</v>
      </c>
      <c r="L8" s="64">
        <f>IFERROR(_xlfn.SWITCH($C$5,1,IF(L3&gt;0,IF(L4="Y",'Design Inputs'!$D$12/1000*L3^2*(1-L5)+2*'Design Inputs'!$D$8*ABS(L3)*'Design Inputs'!$D$7*$C$7/1000000 +'Design Inputs'!$D$8^2*ABS(L3)/MIN('Design Inputs'!$D$19,8)*$C$7/1000,0.001),'Design Inputs'!$D$12/1000*L3^2),2,0.25*L6,3,0.2*L6,4,0.4*L6,default,NA),"")</f>
        <v>0.1704822</v>
      </c>
      <c r="M8" s="64">
        <f>IFERROR(_xlfn.SWITCH($C$5,1,IF(M3&gt;0,IF(M4="Y",'Design Inputs'!$D$12/1000*M3^2*(1-M5)+2*'Design Inputs'!$D$8*ABS(M3)*'Design Inputs'!$D$7*$C$7/1000000 +'Design Inputs'!$D$8^2*ABS(M3)/MIN('Design Inputs'!$D$19,8)*$C$7/1000,0.001),'Design Inputs'!$D$12/1000*M3^2),2,0.25*M6,3,0.2*M6,4,0.4*M6,default,NA),"")</f>
        <v>0.1704822</v>
      </c>
      <c r="N8" s="64">
        <f>IFERROR(_xlfn.SWITCH($C$5,1,IF(N3&gt;0,IF(N4="Y",'Design Inputs'!$D$12/1000*N3^2*(1-N5)+2*'Design Inputs'!$D$8*ABS(N3)*'Design Inputs'!$D$7*$C$7/1000000 +'Design Inputs'!$D$8^2*ABS(N3)/MIN('Design Inputs'!$D$19,8)*$C$7/1000,0.001),'Design Inputs'!$D$12/1000*N3^2),2,0.25*N6,3,0.2*N6,4,0.4*N6,default,NA),"")</f>
        <v>0.1704822</v>
      </c>
      <c r="O8" s="64">
        <f>IFERROR(_xlfn.SWITCH($C$5,1,IF(O3&gt;0,IF(O4="Y",'Design Inputs'!$D$12/1000*O3^2*(1-O5)+2*'Design Inputs'!$D$8*ABS(O3)*'Design Inputs'!$D$7*$C$7/1000000 +'Design Inputs'!$D$8^2*ABS(O3)/MIN('Design Inputs'!$D$19,8)*$C$7/1000,0.001),'Design Inputs'!$D$12/1000*O3^2),2,0.25*O6,3,0.2*O6,4,0.4*O6,default,NA),"")</f>
        <v>0.1704822</v>
      </c>
      <c r="P8" s="64">
        <f>IFERROR(_xlfn.SWITCH($C$5,1,IF(P3&gt;0,IF(P4="Y",'Design Inputs'!$D$12/1000*P3^2*(1-P5)+2*'Design Inputs'!$D$8*ABS(P3)*'Design Inputs'!$D$7*$C$7/1000000 +'Design Inputs'!$D$8^2*ABS(P3)/MIN('Design Inputs'!$D$19,8)*$C$7/1000,0.001),'Design Inputs'!$D$12/1000*P3^2),2,0.25*P6,3,0.2*P6,4,0.4*P6,default,NA),"")</f>
        <v>0.1704822</v>
      </c>
      <c r="Q8" s="64">
        <f>IFERROR(_xlfn.SWITCH($C$5,1,IF(Q3&gt;0,IF(Q4="Y",'Design Inputs'!$D$12/1000*Q3^2*(1-Q5)+2*'Design Inputs'!$D$8*ABS(Q3)*'Design Inputs'!$D$7*$C$7/1000000 +'Design Inputs'!$D$8^2*ABS(Q3)/MIN('Design Inputs'!$D$19,8)*$C$7/1000,0.001),'Design Inputs'!$D$12/1000*Q3^2),2,0.25*Q6,3,0.2*Q6,4,0.4*Q6,default,NA),"")</f>
        <v>0.1704822</v>
      </c>
      <c r="R8" s="64">
        <f>IFERROR(_xlfn.SWITCH($C$5,1,IF(R3&gt;0,IF(R4="Y",'Design Inputs'!$D$12/1000*R3^2*(1-R5)+2*'Design Inputs'!$D$8*ABS(R3)*'Design Inputs'!$D$7*$C$7/1000000 +'Design Inputs'!$D$8^2*ABS(R3)/MIN('Design Inputs'!$D$19,8)*$C$7/1000,0.001),'Design Inputs'!$D$12/1000*R3^2),2,0.25*R6,3,0.2*R6,4,0.4*R6,default,NA),"")</f>
        <v>1E-3</v>
      </c>
      <c r="S8" s="64">
        <f>IFERROR(_xlfn.SWITCH($C$5,1,IF(S3&gt;0,IF(S4="Y",'Design Inputs'!$D$12/1000*S3^2*(1-S5)+2*'Design Inputs'!$D$8*ABS(S3)*'Design Inputs'!$D$7*$C$7/1000000 +'Design Inputs'!$D$8^2*ABS(S3)/MIN('Design Inputs'!$D$19,8)*$C$7/1000,0.001),'Design Inputs'!$D$12/1000*S3^2),2,0.25*S6,3,0.2*S6,4,0.4*S6,default,NA),"")</f>
        <v>1E-3</v>
      </c>
      <c r="T8" s="64">
        <f>IFERROR(_xlfn.SWITCH($C$5,1,IF(T3&gt;0,IF(T4="Y",'Design Inputs'!$D$12/1000*T3^2*(1-T5)+2*'Design Inputs'!$D$8*ABS(T3)*'Design Inputs'!$D$7*$C$7/1000000 +'Design Inputs'!$D$8^2*ABS(T3)/MIN('Design Inputs'!$D$19,8)*$C$7/1000,0.001),'Design Inputs'!$D$12/1000*T3^2),2,0.25*T6,3,0.2*T6,4,0.4*T6,default,NA),"")</f>
        <v>1E-3</v>
      </c>
      <c r="U8" s="64">
        <f>IFERROR(_xlfn.SWITCH($C$5,1,IF(U3&gt;0,IF(U4="Y",'Design Inputs'!$D$12/1000*U3^2*(1-U5)+2*'Design Inputs'!$D$8*ABS(U3)*'Design Inputs'!$D$7*$C$7/1000000 +'Design Inputs'!$D$8^2*ABS(U3)/MIN('Design Inputs'!$D$19,8)*$C$7/1000,0.001),'Design Inputs'!$D$12/1000*U3^2),2,0.25*U6,3,0.2*U6,4,0.4*U6,default,NA),"")</f>
        <v>1E-3</v>
      </c>
      <c r="V8" s="64">
        <f>IFERROR(_xlfn.SWITCH($C$5,1,IF(V3&gt;0,IF(V4="Y",'Design Inputs'!$D$12/1000*V3^2*(1-V5)+2*'Design Inputs'!$D$8*ABS(V3)*'Design Inputs'!$D$7*$C$7/1000000 +'Design Inputs'!$D$8^2*ABS(V3)/MIN('Design Inputs'!$D$19,8)*$C$7/1000,0.001),'Design Inputs'!$D$12/1000*V3^2),2,0.25*V6,3,0.2*V6,4,0.4*V6,default,NA),"")</f>
        <v>1E-3</v>
      </c>
      <c r="W8" s="64">
        <f>IFERROR(_xlfn.SWITCH($C$5,1,IF(W3&gt;0,IF(W4="Y",'Design Inputs'!$D$12/1000*W3^2*(1-W5)+2*'Design Inputs'!$D$8*ABS(W3)*'Design Inputs'!$D$7*$C$7/1000000 +'Design Inputs'!$D$8^2*ABS(W3)/MIN('Design Inputs'!$D$19,8)*$C$7/1000,0.001),'Design Inputs'!$D$12/1000*W3^2),2,0.25*W6,3,0.2*W6,4,0.4*W6,default,NA),"")</f>
        <v>1E-3</v>
      </c>
      <c r="X8" s="64">
        <f>IFERROR(_xlfn.SWITCH($C$5,1,IF(X3&gt;0,IF(X4="Y",'Design Inputs'!$D$12/1000*X3^2*(1-X5)+2*'Design Inputs'!$D$8*ABS(X3)*'Design Inputs'!$D$7*$C$7/1000000 +'Design Inputs'!$D$8^2*ABS(X3)/MIN('Design Inputs'!$D$19,8)*$C$7/1000,0.001),'Design Inputs'!$D$12/1000*X3^2),2,0.25*X6,3,0.2*X6,4,0.4*X6,default,NA),"")</f>
        <v>1E-3</v>
      </c>
      <c r="Y8" s="64">
        <f>IFERROR(_xlfn.SWITCH($C$5,1,IF(Y3&gt;0,IF(Y4="Y",'Design Inputs'!$D$12/1000*Y3^2*(1-Y5)+2*'Design Inputs'!$D$8*ABS(Y3)*'Design Inputs'!$D$7*$C$7/1000000 +'Design Inputs'!$D$8^2*ABS(Y3)/MIN('Design Inputs'!$D$19,8)*$C$7/1000,0.001),'Design Inputs'!$D$12/1000*Y3^2),2,0.25*Y6,3,0.2*Y6,4,0.4*Y6,default,NA),"")</f>
        <v>1E-3</v>
      </c>
      <c r="Z8" s="64">
        <f>IFERROR(_xlfn.SWITCH($C$5,1,IF(Z3&gt;0,IF(Z4="Y",'Design Inputs'!$D$12/1000*Z3^2*(1-Z5)+2*'Design Inputs'!$D$8*ABS(Z3)*'Design Inputs'!$D$7*$C$7/1000000 +'Design Inputs'!$D$8^2*ABS(Z3)/MIN('Design Inputs'!$D$19,8)*$C$7/1000,0.001),'Design Inputs'!$D$12/1000*Z3^2),2,0.25*Z6,3,0.2*Z6,4,0.4*Z6,default,NA),"")</f>
        <v>1E-3</v>
      </c>
      <c r="AA8" s="64">
        <f>IFERROR(_xlfn.SWITCH($C$5,1,IF(AA3&gt;0,IF(AA4="Y",'Design Inputs'!$D$12/1000*AA3^2*(1-AA5)+2*'Design Inputs'!$D$8*ABS(AA3)*'Design Inputs'!$D$7*$C$7/1000000 +'Design Inputs'!$D$8^2*ABS(AA3)/MIN('Design Inputs'!$D$19,8)*$C$7/1000,0.001),'Design Inputs'!$D$12/1000*AA3^2),2,0.25*AA6,3,0.2*AA6,4,0.4*AA6,default,NA),"")</f>
        <v>1E-3</v>
      </c>
      <c r="AB8" s="64">
        <f>IFERROR(_xlfn.SWITCH($C$5,1,IF(AB3&gt;0,IF(AB4="Y",'Design Inputs'!$D$12/1000*AB3^2*(1-AB5)+2*'Design Inputs'!$D$8*ABS(AB3)*'Design Inputs'!$D$7*$C$7/1000000 +'Design Inputs'!$D$8^2*ABS(AB3)/MIN('Design Inputs'!$D$19,8)*$C$7/1000,0.001),'Design Inputs'!$D$12/1000*AB3^2),2,0.25*AB6,3,0.2*AB6,4,0.4*AB6,default,NA),"")</f>
        <v>1E-3</v>
      </c>
    </row>
    <row r="9" spans="1:28" x14ac:dyDescent="0.25">
      <c r="A9" s="95" t="s">
        <v>112</v>
      </c>
      <c r="B9" s="95" t="s">
        <v>12</v>
      </c>
      <c r="C9" s="62">
        <v>48</v>
      </c>
      <c r="D9" s="101" t="s">
        <v>139</v>
      </c>
      <c r="E9" s="81" t="s">
        <v>9</v>
      </c>
      <c r="F9" s="81" t="s">
        <v>93</v>
      </c>
      <c r="G9" s="64">
        <f>IFERROR(_xlfn.SWITCH($C$5,1,IF(G3&gt;0,0.001,'Design Inputs'!$D$12/1000*G3^2*IF(G4="Y",G5,1) +IF(G4="Y",$C$9*ABS(G3)*$C$9/'Design Inputs'!$D$19*$C$7/1000,0.001)),2,0.25*G6,3,0,4,0.4*G6,default,NA),"")</f>
        <v>1E-3</v>
      </c>
      <c r="H9" s="64">
        <f>IFERROR(_xlfn.SWITCH($C$5,1,IF(H3&gt;0,0.001,'Design Inputs'!$D$12/1000*H3^2*IF(H4="Y",H5,1) +IF(H4="Y",$C$9*ABS(H3)*$C$9/'Design Inputs'!$D$19*$C$7/1000,0.001)),2,0.25*H6,3,0,4,0.4*H6,default,NA),"")</f>
        <v>1E-3</v>
      </c>
      <c r="I9" s="64">
        <f>IFERROR(_xlfn.SWITCH($C$5,1,IF(I3&gt;0,0.001,'Design Inputs'!$D$12/1000*I3^2*IF(I4="Y",I5,1) +IF(I4="Y",$C$9*ABS(I3)*$C$9/'Design Inputs'!$D$19*$C$7/1000,0.001)),2,0.25*I6,3,0,4,0.4*I6,default,NA),"")</f>
        <v>1E-3</v>
      </c>
      <c r="J9" s="64">
        <f>IFERROR(_xlfn.SWITCH($C$5,1,IF(J3&gt;0,0.001,'Design Inputs'!$D$12/1000*J3^2*IF(J4="Y",J5,1) +IF(J4="Y",$C$9*ABS(J3)*$C$9/'Design Inputs'!$D$19*$C$7/1000,0.001)),2,0.25*J6,3,0,4,0.4*J6,default,NA),"")</f>
        <v>1E-3</v>
      </c>
      <c r="K9" s="64">
        <f>IFERROR(_xlfn.SWITCH($C$5,1,IF(K3&gt;0,0.001,'Design Inputs'!$D$12/1000*K3^2*IF(K4="Y",K5,1) +IF(K4="Y",$C$9*ABS(K3)*$C$9/'Design Inputs'!$D$19*$C$7/1000,0.001)),2,0.25*K6,3,0,4,0.4*K6,default,NA),"")</f>
        <v>1E-3</v>
      </c>
      <c r="L9" s="64">
        <f>IFERROR(_xlfn.SWITCH($C$5,1,IF(L3&gt;0,0.001,'Design Inputs'!$D$12/1000*L3^2*IF(L4="Y",L5,1) +IF(L4="Y",$C$9*ABS(L3)*$C$9/'Design Inputs'!$D$19*$C$7/1000,0.001)),2,0.25*L6,3,0,4,0.4*L6,default,NA),"")</f>
        <v>1E-3</v>
      </c>
      <c r="M9" s="64">
        <f>IFERROR(_xlfn.SWITCH($C$5,1,IF(M3&gt;0,0.001,'Design Inputs'!$D$12/1000*M3^2*IF(M4="Y",M5,1) +IF(M4="Y",$C$9*ABS(M3)*$C$9/'Design Inputs'!$D$19*$C$7/1000,0.001)),2,0.25*M6,3,0,4,0.4*M6,default,NA),"")</f>
        <v>1E-3</v>
      </c>
      <c r="N9" s="64">
        <f>IFERROR(_xlfn.SWITCH($C$5,1,IF(N3&gt;0,0.001,'Design Inputs'!$D$12/1000*N3^2*IF(N4="Y",N5,1) +IF(N4="Y",$C$9*ABS(N3)*$C$9/'Design Inputs'!$D$19*$C$7/1000,0.001)),2,0.25*N6,3,0,4,0.4*N6,default,NA),"")</f>
        <v>1E-3</v>
      </c>
      <c r="O9" s="64">
        <f>IFERROR(_xlfn.SWITCH($C$5,1,IF(O3&gt;0,0.001,'Design Inputs'!$D$12/1000*O3^2*IF(O4="Y",O5,1) +IF(O4="Y",$C$9*ABS(O3)*$C$9/'Design Inputs'!$D$19*$C$7/1000,0.001)),2,0.25*O6,3,0,4,0.4*O6,default,NA),"")</f>
        <v>1E-3</v>
      </c>
      <c r="P9" s="64">
        <f>IFERROR(_xlfn.SWITCH($C$5,1,IF(P3&gt;0,0.001,'Design Inputs'!$D$12/1000*P3^2*IF(P4="Y",P5,1) +IF(P4="Y",$C$9*ABS(P3)*$C$9/'Design Inputs'!$D$19*$C$7/1000,0.001)),2,0.25*P6,3,0,4,0.4*P6,default,NA),"")</f>
        <v>1E-3</v>
      </c>
      <c r="Q9" s="64">
        <f>IFERROR(_xlfn.SWITCH($C$5,1,IF(Q3&gt;0,0.001,'Design Inputs'!$D$12/1000*Q3^2*IF(Q4="Y",Q5,1) +IF(Q4="Y",$C$9*ABS(Q3)*$C$9/'Design Inputs'!$D$19*$C$7/1000,0.001)),2,0.25*Q6,3,0,4,0.4*Q6,default,NA),"")</f>
        <v>1E-3</v>
      </c>
      <c r="R9" s="64">
        <f>IFERROR(_xlfn.SWITCH($C$5,1,IF(R3&gt;0,0.001,'Design Inputs'!$D$12/1000*R3^2*IF(R4="Y",R5,1) +IF(R4="Y",$C$9*ABS(R3)*$C$9/'Design Inputs'!$D$19*$C$7/1000,0.001)),2,0.25*R6,3,0,4,0.4*R6,default,NA),"")</f>
        <v>1E-3</v>
      </c>
      <c r="S9" s="64">
        <f>IFERROR(_xlfn.SWITCH($C$5,1,IF(S3&gt;0,0.001,'Design Inputs'!$D$12/1000*S3^2*IF(S4="Y",S5,1) +IF(S4="Y",$C$9*ABS(S3)*$C$9/'Design Inputs'!$D$19*$C$7/1000,0.001)),2,0.25*S6,3,0,4,0.4*S6,default,NA),"")</f>
        <v>1E-3</v>
      </c>
      <c r="T9" s="64">
        <f>IFERROR(_xlfn.SWITCH($C$5,1,IF(T3&gt;0,0.001,'Design Inputs'!$D$12/1000*T3^2*IF(T4="Y",T5,1) +IF(T4="Y",$C$9*ABS(T3)*$C$9/'Design Inputs'!$D$19*$C$7/1000,0.001)),2,0.25*T6,3,0,4,0.4*T6,default,NA),"")</f>
        <v>1E-3</v>
      </c>
      <c r="U9" s="64">
        <f>IFERROR(_xlfn.SWITCH($C$5,1,IF(U3&gt;0,0.001,'Design Inputs'!$D$12/1000*U3^2*IF(U4="Y",U5,1) +IF(U4="Y",$C$9*ABS(U3)*$C$9/'Design Inputs'!$D$19*$C$7/1000,0.001)),2,0.25*U6,3,0,4,0.4*U6,default,NA),"")</f>
        <v>1E-3</v>
      </c>
      <c r="V9" s="64">
        <f>IFERROR(_xlfn.SWITCH($C$5,1,IF(V3&gt;0,0.001,'Design Inputs'!$D$12/1000*V3^2*IF(V4="Y",V5,1) +IF(V4="Y",$C$9*ABS(V3)*$C$9/'Design Inputs'!$D$19*$C$7/1000,0.001)),2,0.25*V6,3,0,4,0.4*V6,default,NA),"")</f>
        <v>1E-3</v>
      </c>
      <c r="W9" s="64">
        <f>IFERROR(_xlfn.SWITCH($C$5,1,IF(W3&gt;0,0.001,'Design Inputs'!$D$12/1000*W3^2*IF(W4="Y",W5,1) +IF(W4="Y",$C$9*ABS(W3)*$C$9/'Design Inputs'!$D$19*$C$7/1000,0.001)),2,0.25*W6,3,0,4,0.4*W6,default,NA),"")</f>
        <v>1E-3</v>
      </c>
      <c r="X9" s="64">
        <f>IFERROR(_xlfn.SWITCH($C$5,1,IF(X3&gt;0,0.001,'Design Inputs'!$D$12/1000*X3^2*IF(X4="Y",X5,1) +IF(X4="Y",$C$9*ABS(X3)*$C$9/'Design Inputs'!$D$19*$C$7/1000,0.001)),2,0.25*X6,3,0,4,0.4*X6,default,NA),"")</f>
        <v>1E-3</v>
      </c>
      <c r="Y9" s="64">
        <f>IFERROR(_xlfn.SWITCH($C$5,1,IF(Y3&gt;0,0.001,'Design Inputs'!$D$12/1000*Y3^2*IF(Y4="Y",Y5,1) +IF(Y4="Y",$C$9*ABS(Y3)*$C$9/'Design Inputs'!$D$19*$C$7/1000,0.001)),2,0.25*Y6,3,0,4,0.4*Y6,default,NA),"")</f>
        <v>1E-3</v>
      </c>
      <c r="Z9" s="64">
        <f>IFERROR(_xlfn.SWITCH($C$5,1,IF(Z3&gt;0,0.001,'Design Inputs'!$D$12/1000*Z3^2*IF(Z4="Y",Z5,1) +IF(Z4="Y",$C$9*ABS(Z3)*$C$9/'Design Inputs'!$D$19*$C$7/1000,0.001)),2,0.25*Z6,3,0,4,0.4*Z6,default,NA),"")</f>
        <v>1E-3</v>
      </c>
      <c r="AA9" s="64">
        <f>IFERROR(_xlfn.SWITCH($C$5,1,IF(AA3&gt;0,0.001,'Design Inputs'!$D$12/1000*AA3^2*IF(AA4="Y",AA5,1) +IF(AA4="Y",$C$9*ABS(AA3)*$C$9/'Design Inputs'!$D$19*$C$7/1000,0.001)),2,0.25*AA6,3,0,4,0.4*AA6,default,NA),"")</f>
        <v>1E-3</v>
      </c>
      <c r="AB9" s="64">
        <f>IFERROR(_xlfn.SWITCH($C$5,1,IF(AB3&gt;0,0.001,'Design Inputs'!$D$12/1000*AB3^2*IF(AB4="Y",AB5,1) +IF(AB4="Y",$C$9*ABS(AB3)*$C$9/'Design Inputs'!$D$19*$C$7/1000,0.001)),2,0.25*AB6,3,0,4,0.4*AB6,default,NA),"")</f>
        <v>1E-3</v>
      </c>
    </row>
    <row r="10" spans="1:28" x14ac:dyDescent="0.25">
      <c r="D10" s="18"/>
      <c r="E10" s="81" t="s">
        <v>9</v>
      </c>
      <c r="F10" s="81" t="s">
        <v>94</v>
      </c>
      <c r="G10" s="64">
        <f>IFERROR(_xlfn.SWITCH($C$5,1,IF(G3&gt;0,'Design Inputs'!$D$12/1000*G3^2*IF(G4="Y",G5,1) +IF(G4="Y",$C$9*ABS(G3)*$C$9/'Design Inputs'!$D$19*$C$7/1000,0.001),0.001),2,0.25*G6,3,0.4*G6,4,0,default,NA),"")</f>
        <v>0.71386284516129039</v>
      </c>
      <c r="H10" s="64">
        <f>IFERROR(_xlfn.SWITCH($C$5,1,IF(H3&gt;0,'Design Inputs'!$D$12/1000*H3^2*IF(H4="Y",H5,1) +IF(H4="Y",$C$9*ABS(H3)*$C$9/'Design Inputs'!$D$19*$C$7/1000,0.001),0.001),2,0.25*H6,3,0.4*H6,4,0,default,NA),"")</f>
        <v>0.71386284516129039</v>
      </c>
      <c r="I10" s="64">
        <f>IFERROR(_xlfn.SWITCH($C$5,1,IF(I3&gt;0,'Design Inputs'!$D$12/1000*I3^2*IF(I4="Y",I5,1) +IF(I4="Y",$C$9*ABS(I3)*$C$9/'Design Inputs'!$D$19*$C$7/1000,0.001),0.001),2,0.25*I6,3,0.4*I6,4,0,default,NA),"")</f>
        <v>0.71386284516129039</v>
      </c>
      <c r="J10" s="64">
        <f>IFERROR(_xlfn.SWITCH($C$5,1,IF(J3&gt;0,'Design Inputs'!$D$12/1000*J3^2*IF(J4="Y",J5,1) +IF(J4="Y",$C$9*ABS(J3)*$C$9/'Design Inputs'!$D$19*$C$7/1000,0.001),0.001),2,0.25*J6,3,0.4*J6,4,0,default,NA),"")</f>
        <v>0.71386284516129039</v>
      </c>
      <c r="K10" s="64">
        <f>IFERROR(_xlfn.SWITCH($C$5,1,IF(K3&gt;0,'Design Inputs'!$D$12/1000*K3^2*IF(K4="Y",K5,1) +IF(K4="Y",$C$9*ABS(K3)*$C$9/'Design Inputs'!$D$19*$C$7/1000,0.001),0.001),2,0.25*K6,3,0.4*K6,4,0,default,NA),"")</f>
        <v>0.71386284516129039</v>
      </c>
      <c r="L10" s="64">
        <f>IFERROR(_xlfn.SWITCH($C$5,1,IF(L3&gt;0,'Design Inputs'!$D$12/1000*L3^2*IF(L4="Y",L5,1) +IF(L4="Y",$C$9*ABS(L3)*$C$9/'Design Inputs'!$D$19*$C$7/1000,0.001),0.001),2,0.25*L6,3,0.4*L6,4,0,default,NA),"")</f>
        <v>0.71386284516129039</v>
      </c>
      <c r="M10" s="64">
        <f>IFERROR(_xlfn.SWITCH($C$5,1,IF(M3&gt;0,'Design Inputs'!$D$12/1000*M3^2*IF(M4="Y",M5,1) +IF(M4="Y",$C$9*ABS(M3)*$C$9/'Design Inputs'!$D$19*$C$7/1000,0.001),0.001),2,0.25*M6,3,0.4*M6,4,0,default,NA),"")</f>
        <v>0.71386284516129039</v>
      </c>
      <c r="N10" s="64">
        <f>IFERROR(_xlfn.SWITCH($C$5,1,IF(N3&gt;0,'Design Inputs'!$D$12/1000*N3^2*IF(N4="Y",N5,1) +IF(N4="Y",$C$9*ABS(N3)*$C$9/'Design Inputs'!$D$19*$C$7/1000,0.001),0.001),2,0.25*N6,3,0.4*N6,4,0,default,NA),"")</f>
        <v>0.71386284516129039</v>
      </c>
      <c r="O10" s="64">
        <f>IFERROR(_xlfn.SWITCH($C$5,1,IF(O3&gt;0,'Design Inputs'!$D$12/1000*O3^2*IF(O4="Y",O5,1) +IF(O4="Y",$C$9*ABS(O3)*$C$9/'Design Inputs'!$D$19*$C$7/1000,0.001),0.001),2,0.25*O6,3,0.4*O6,4,0,default,NA),"")</f>
        <v>0.71386284516129039</v>
      </c>
      <c r="P10" s="64">
        <f>IFERROR(_xlfn.SWITCH($C$5,1,IF(P3&gt;0,'Design Inputs'!$D$12/1000*P3^2*IF(P4="Y",P5,1) +IF(P4="Y",$C$9*ABS(P3)*$C$9/'Design Inputs'!$D$19*$C$7/1000,0.001),0.001),2,0.25*P6,3,0.4*P6,4,0,default,NA),"")</f>
        <v>0.71386284516129039</v>
      </c>
      <c r="Q10" s="64">
        <f>IFERROR(_xlfn.SWITCH($C$5,1,IF(Q3&gt;0,'Design Inputs'!$D$12/1000*Q3^2*IF(Q4="Y",Q5,1) +IF(Q4="Y",$C$9*ABS(Q3)*$C$9/'Design Inputs'!$D$19*$C$7/1000,0.001),0.001),2,0.25*Q6,3,0.4*Q6,4,0,default,NA),"")</f>
        <v>0.71386284516129039</v>
      </c>
      <c r="R10" s="64">
        <f>IFERROR(_xlfn.SWITCH($C$5,1,IF(R3&gt;0,'Design Inputs'!$D$12/1000*R3^2*IF(R4="Y",R5,1) +IF(R4="Y",$C$9*ABS(R3)*$C$9/'Design Inputs'!$D$19*$C$7/1000,0.001),0.001),2,0.25*R6,3,0.4*R6,4,0,default,NA),"")</f>
        <v>0.23956439999999998</v>
      </c>
      <c r="S10" s="64">
        <f>IFERROR(_xlfn.SWITCH($C$5,1,IF(S3&gt;0,'Design Inputs'!$D$12/1000*S3^2*IF(S4="Y",S5,1) +IF(S4="Y",$C$9*ABS(S3)*$C$9/'Design Inputs'!$D$19*$C$7/1000,0.001),0.001),2,0.25*S6,3,0.4*S6,4,0,default,NA),"")</f>
        <v>0.23956439999999998</v>
      </c>
      <c r="T10" s="64">
        <f>IFERROR(_xlfn.SWITCH($C$5,1,IF(T3&gt;0,'Design Inputs'!$D$12/1000*T3^2*IF(T4="Y",T5,1) +IF(T4="Y",$C$9*ABS(T3)*$C$9/'Design Inputs'!$D$19*$C$7/1000,0.001),0.001),2,0.25*T6,3,0.4*T6,4,0,default,NA),"")</f>
        <v>0.23956439999999998</v>
      </c>
      <c r="U10" s="64">
        <f>IFERROR(_xlfn.SWITCH($C$5,1,IF(U3&gt;0,'Design Inputs'!$D$12/1000*U3^2*IF(U4="Y",U5,1) +IF(U4="Y",$C$9*ABS(U3)*$C$9/'Design Inputs'!$D$19*$C$7/1000,0.001),0.001),2,0.25*U6,3,0.4*U6,4,0,default,NA),"")</f>
        <v>0.23956439999999998</v>
      </c>
      <c r="V10" s="64">
        <f>IFERROR(_xlfn.SWITCH($C$5,1,IF(V3&gt;0,'Design Inputs'!$D$12/1000*V3^2*IF(V4="Y",V5,1) +IF(V4="Y",$C$9*ABS(V3)*$C$9/'Design Inputs'!$D$19*$C$7/1000,0.001),0.001),2,0.25*V6,3,0.4*V6,4,0,default,NA),"")</f>
        <v>0.23956439999999998</v>
      </c>
      <c r="W10" s="64">
        <f>IFERROR(_xlfn.SWITCH($C$5,1,IF(W3&gt;0,'Design Inputs'!$D$12/1000*W3^2*IF(W4="Y",W5,1) +IF(W4="Y",$C$9*ABS(W3)*$C$9/'Design Inputs'!$D$19*$C$7/1000,0.001),0.001),2,0.25*W6,3,0.4*W6,4,0,default,NA),"")</f>
        <v>0.23956439999999998</v>
      </c>
      <c r="X10" s="64">
        <f>IFERROR(_xlfn.SWITCH($C$5,1,IF(X3&gt;0,'Design Inputs'!$D$12/1000*X3^2*IF(X4="Y",X5,1) +IF(X4="Y",$C$9*ABS(X3)*$C$9/'Design Inputs'!$D$19*$C$7/1000,0.001),0.001),2,0.25*X6,3,0.4*X6,4,0,default,NA),"")</f>
        <v>0.23956439999999998</v>
      </c>
      <c r="Y10" s="64">
        <f>IFERROR(_xlfn.SWITCH($C$5,1,IF(Y3&gt;0,'Design Inputs'!$D$12/1000*Y3^2*IF(Y4="Y",Y5,1) +IF(Y4="Y",$C$9*ABS(Y3)*$C$9/'Design Inputs'!$D$19*$C$7/1000,0.001),0.001),2,0.25*Y6,3,0.4*Y6,4,0,default,NA),"")</f>
        <v>0.23956439999999998</v>
      </c>
      <c r="Z10" s="64">
        <f>IFERROR(_xlfn.SWITCH($C$5,1,IF(Z3&gt;0,'Design Inputs'!$D$12/1000*Z3^2*IF(Z4="Y",Z5,1) +IF(Z4="Y",$C$9*ABS(Z3)*$C$9/'Design Inputs'!$D$19*$C$7/1000,0.001),0.001),2,0.25*Z6,3,0.4*Z6,4,0,default,NA),"")</f>
        <v>0.23956439999999998</v>
      </c>
      <c r="AA10" s="64">
        <f>IFERROR(_xlfn.SWITCH($C$5,1,IF(AA3&gt;0,'Design Inputs'!$D$12/1000*AA3^2*IF(AA4="Y",AA5,1) +IF(AA4="Y",$C$9*ABS(AA3)*$C$9/'Design Inputs'!$D$19*$C$7/1000,0.001),0.001),2,0.25*AA6,3,0.4*AA6,4,0,default,NA),"")</f>
        <v>0.23956439999999998</v>
      </c>
      <c r="AB10" s="64">
        <f>IFERROR(_xlfn.SWITCH($C$5,1,IF(AB3&gt;0,'Design Inputs'!$D$12/1000*AB3^2*IF(AB4="Y",AB5,1) +IF(AB4="Y",$C$9*ABS(AB3)*$C$9/'Design Inputs'!$D$19*$C$7/1000,0.001),0.001),2,0.25*AB6,3,0.4*AB6,4,0,default,NA),"")</f>
        <v>0.23956439999999998</v>
      </c>
    </row>
    <row r="11" spans="1:28" ht="30" x14ac:dyDescent="0.25">
      <c r="A11" s="100" t="s">
        <v>70</v>
      </c>
      <c r="B11" s="100" t="s">
        <v>19</v>
      </c>
      <c r="C11" s="94" t="s">
        <v>90</v>
      </c>
      <c r="D11" s="18"/>
    </row>
    <row r="12" spans="1:28" ht="16.5" customHeight="1" x14ac:dyDescent="0.25">
      <c r="A12" s="100">
        <v>1</v>
      </c>
      <c r="B12" s="88" t="s">
        <v>141</v>
      </c>
      <c r="C12" s="88">
        <v>85</v>
      </c>
    </row>
    <row r="13" spans="1:28" ht="16.5" customHeight="1" x14ac:dyDescent="0.25">
      <c r="A13" s="18"/>
      <c r="B13" s="18"/>
    </row>
    <row r="14" spans="1:28" ht="16.5" customHeight="1" x14ac:dyDescent="0.25">
      <c r="A14" s="97" t="s">
        <v>70</v>
      </c>
      <c r="B14" s="113" t="s">
        <v>72</v>
      </c>
      <c r="C14" s="113"/>
    </row>
    <row r="15" spans="1:28" ht="16.5" customHeight="1" x14ac:dyDescent="0.25">
      <c r="A15" s="97">
        <v>1</v>
      </c>
      <c r="B15" s="82" t="s">
        <v>85</v>
      </c>
      <c r="C15" s="115" t="s">
        <v>86</v>
      </c>
    </row>
    <row r="16" spans="1:28" ht="16.5" customHeight="1" x14ac:dyDescent="0.25">
      <c r="A16" s="97">
        <v>2</v>
      </c>
      <c r="B16" s="82" t="s">
        <v>77</v>
      </c>
      <c r="C16" s="116"/>
    </row>
    <row r="17" spans="1:3" ht="16.5" customHeight="1" x14ac:dyDescent="0.25">
      <c r="A17" s="97">
        <v>3</v>
      </c>
      <c r="B17" s="82" t="s">
        <v>78</v>
      </c>
      <c r="C17" s="117"/>
    </row>
    <row r="18" spans="1:3" ht="16.5" customHeight="1" x14ac:dyDescent="0.25">
      <c r="A18" s="18"/>
      <c r="B18" s="18"/>
    </row>
    <row r="19" spans="1:3" x14ac:dyDescent="0.25">
      <c r="A19" s="98" t="s">
        <v>70</v>
      </c>
      <c r="B19" s="114" t="s">
        <v>95</v>
      </c>
      <c r="C19" s="114"/>
    </row>
    <row r="20" spans="1:3" x14ac:dyDescent="0.25">
      <c r="A20" s="98">
        <v>1</v>
      </c>
      <c r="B20" s="109" t="s">
        <v>81</v>
      </c>
      <c r="C20" s="109"/>
    </row>
    <row r="21" spans="1:3" ht="15" customHeight="1" x14ac:dyDescent="0.25">
      <c r="A21" s="98">
        <v>2</v>
      </c>
      <c r="B21" s="109" t="s">
        <v>87</v>
      </c>
      <c r="C21" s="109"/>
    </row>
    <row r="22" spans="1:3" x14ac:dyDescent="0.25">
      <c r="A22" s="98">
        <v>3</v>
      </c>
      <c r="B22" s="109" t="s">
        <v>82</v>
      </c>
      <c r="C22" s="109"/>
    </row>
    <row r="23" spans="1:3" x14ac:dyDescent="0.25">
      <c r="A23" s="98">
        <v>4</v>
      </c>
      <c r="B23" s="109" t="s">
        <v>83</v>
      </c>
      <c r="C23" s="109"/>
    </row>
    <row r="28" spans="1:3" x14ac:dyDescent="0.25">
      <c r="A28" s="18"/>
      <c r="B28" s="18"/>
    </row>
    <row r="29" spans="1:3" x14ac:dyDescent="0.25">
      <c r="A29" s="18"/>
      <c r="B29" s="18"/>
    </row>
    <row r="30" spans="1:3" x14ac:dyDescent="0.25">
      <c r="A30" s="18"/>
      <c r="B30" s="18"/>
    </row>
    <row r="31" spans="1:3" x14ac:dyDescent="0.25">
      <c r="A31" s="18"/>
      <c r="B31" s="18"/>
    </row>
    <row r="32" spans="1:3" x14ac:dyDescent="0.25">
      <c r="B32" s="18"/>
    </row>
    <row r="36" spans="5:17" x14ac:dyDescent="0.25">
      <c r="E36" s="66" t="s">
        <v>118</v>
      </c>
      <c r="F36" s="110" t="s">
        <v>68</v>
      </c>
      <c r="G36" s="111"/>
      <c r="H36" s="111"/>
      <c r="I36" s="111"/>
      <c r="J36" s="111"/>
      <c r="K36" s="111"/>
      <c r="L36" s="111"/>
      <c r="M36" s="111"/>
      <c r="N36" s="111"/>
      <c r="O36" s="112"/>
      <c r="P36" s="109">
        <v>9</v>
      </c>
      <c r="Q36" s="109"/>
    </row>
  </sheetData>
  <dataConsolidate link="1"/>
  <mergeCells count="9">
    <mergeCell ref="P36:Q36"/>
    <mergeCell ref="F36:O36"/>
    <mergeCell ref="B14:C14"/>
    <mergeCell ref="B19:C19"/>
    <mergeCell ref="B20:C20"/>
    <mergeCell ref="B21:C21"/>
    <mergeCell ref="B22:C22"/>
    <mergeCell ref="B23:C23"/>
    <mergeCell ref="C15:C17"/>
  </mergeCells>
  <conditionalFormatting sqref="A6:B9">
    <cfRule type="expression" dxfId="9" priority="12">
      <formula>$C$5&gt;1</formula>
    </cfRule>
  </conditionalFormatting>
  <conditionalFormatting sqref="C2:C9">
    <cfRule type="containsBlanks" dxfId="8" priority="7">
      <formula>LEN(TRIM(C2))=0</formula>
    </cfRule>
  </conditionalFormatting>
  <conditionalFormatting sqref="C6:C9">
    <cfRule type="expression" dxfId="7" priority="6">
      <formula>$C$5=2</formula>
    </cfRule>
  </conditionalFormatting>
  <conditionalFormatting sqref="E3:AB5">
    <cfRule type="expression" dxfId="6" priority="1">
      <formula>$C$5&gt;1</formula>
    </cfRule>
  </conditionalFormatting>
  <conditionalFormatting sqref="E6:AB6">
    <cfRule type="expression" dxfId="5" priority="10">
      <formula>$C$5=1</formula>
    </cfRule>
  </conditionalFormatting>
  <conditionalFormatting sqref="G3:AB3">
    <cfRule type="containsBlanks" dxfId="4" priority="2">
      <formula>LEN(TRIM(G3))=0</formula>
    </cfRule>
  </conditionalFormatting>
  <conditionalFormatting sqref="G4:AB6">
    <cfRule type="containsBlanks" dxfId="3" priority="22">
      <formula>LEN(TRIM(G4))=0</formula>
    </cfRule>
  </conditionalFormatting>
  <conditionalFormatting sqref="G5:AB5">
    <cfRule type="expression" dxfId="2" priority="4">
      <formula>G4="N"</formula>
    </cfRule>
  </conditionalFormatting>
  <conditionalFormatting sqref="H2:AB2">
    <cfRule type="containsBlanks" dxfId="1" priority="3">
      <formula>LEN(TRIM(H2))=0</formula>
    </cfRule>
  </conditionalFormatting>
  <conditionalFormatting sqref="P36:Q36">
    <cfRule type="containsBlanks" dxfId="0" priority="9">
      <formula>LEN(TRIM(P36))=0</formula>
    </cfRule>
  </conditionalFormatting>
  <dataValidations count="16">
    <dataValidation type="decimal" allowBlank="1" showInputMessage="1" showErrorMessage="1" sqref="G5:AB5" xr:uid="{BEF475DB-37D7-4937-9BC0-E2388B5010C6}">
      <formula1>0.01</formula1>
      <formula2>0.99</formula2>
    </dataValidation>
    <dataValidation type="list" allowBlank="1" showInputMessage="1" showErrorMessage="1" error="Y or N" sqref="G4:AB4" xr:uid="{7B23F51F-3672-4EDA-8930-304C908B7729}">
      <formula1>"Y, N"</formula1>
    </dataValidation>
    <dataValidation type="decimal" allowBlank="1" showInputMessage="1" showErrorMessage="1" error="Range is from -100 to 100" sqref="G3:AB3" xr:uid="{64CA6A57-0981-41D1-A13A-49E0F1056632}">
      <formula1>-100</formula1>
      <formula2>100</formula2>
    </dataValidation>
    <dataValidation type="decimal" allowBlank="1" showInputMessage="1" showErrorMessage="1" sqref="G6:AB6" xr:uid="{6A77605D-779A-425F-8CF3-D575927FAFD4}">
      <formula1>0</formula1>
      <formula2>100</formula2>
    </dataValidation>
    <dataValidation type="list" allowBlank="1" showInputMessage="1" showErrorMessage="1" error="Fixed to 0" sqref="G2" xr:uid="{5F553FD4-7A9B-4DB4-99CA-C97EF502F3BB}">
      <formula1>"0"</formula1>
    </dataValidation>
    <dataValidation type="decimal" allowBlank="1" showInputMessage="1" showErrorMessage="1" error="Allowed range from -50 to 125" sqref="C2" xr:uid="{15D7B793-8E21-4C99-88CB-8D4CB96C2C2E}">
      <formula1>-50</formula1>
      <formula2>126</formula2>
    </dataValidation>
    <dataValidation type="list" allowBlank="1" showInputMessage="1" showErrorMessage="1" error="Select from 1 to 3" sqref="C5" xr:uid="{B5E447E4-50FB-4223-B7DA-7266A90B6364}">
      <formula1>$A$20:$A$23</formula1>
    </dataValidation>
    <dataValidation type="decimal" operator="lessThan" allowBlank="1" showInputMessage="1" showErrorMessage="1" error="Max 65V" sqref="C9" xr:uid="{48834BA2-64D3-422C-B406-71D665126D2C}">
      <formula1>65.001</formula1>
    </dataValidation>
    <dataValidation type="list" allowBlank="1" showInputMessage="1" showErrorMessage="1" error="Select from options provided" sqref="C6" xr:uid="{6697D083-E60A-4692-A5EE-2B33C7801783}">
      <formula1>"Typical, WorstCase"</formula1>
    </dataValidation>
    <dataValidation type="decimal" operator="lessThanOrEqual" allowBlank="1" showInputMessage="1" showErrorMessage="1" error="Max freq = 20K Hz" sqref="C7" xr:uid="{77E4CC06-4F6F-45DE-B09C-05B91C7D13F2}">
      <formula1>20</formula1>
    </dataValidation>
    <dataValidation type="list" allowBlank="1" showInputMessage="1" showErrorMessage="1" error="Select from the list" sqref="C6" xr:uid="{C69C4296-5A1C-4037-A1E5-FD38158F4499}">
      <formula1>$A$20:$A$23</formula1>
    </dataValidation>
    <dataValidation type="decimal" operator="greaterThan" allowBlank="1" showInputMessage="1" showErrorMessage="1" error="Time point should be increasing" sqref="H2:AB2" xr:uid="{2814B17E-A149-4003-BB45-D3939BD537E2}">
      <formula1>G2</formula1>
    </dataValidation>
    <dataValidation type="list" allowBlank="1" showInputMessage="1" showErrorMessage="1" error="Select from 1 to 6" sqref="C3" xr:uid="{9C722AB5-8ABA-48CA-86E8-3C295FB98936}">
      <formula1>$A$12:$A$12</formula1>
    </dataValidation>
    <dataValidation type="list" allowBlank="1" showInputMessage="1" showErrorMessage="1" error="Select from the list" sqref="C3" xr:uid="{2E99A019-3B84-4F21-ADAD-CDCBF61BC011}">
      <formula1>$A$12:$A$12</formula1>
    </dataValidation>
    <dataValidation type="list" allowBlank="1" showInputMessage="1" showErrorMessage="1" error="Select from the list" sqref="C4" xr:uid="{B6A81CCB-7216-4AF1-8B90-4CDBA30AC16A}">
      <formula1>$A$15:$A$17</formula1>
    </dataValidation>
    <dataValidation type="list" allowBlank="1" showInputMessage="1" showErrorMessage="1" error="Select from 1 to 3" sqref="C4" xr:uid="{63417244-03C6-4E00-A91F-C7468E1A57FB}">
      <formula1>$A$15:$A$17</formula1>
    </dataValidation>
  </dataValidations>
  <hyperlinks>
    <hyperlink ref="B15" location="'4L 4cm X 4cm'!A1" display="4L, 4 cm X 4 cm" xr:uid="{0616BCF2-14F7-48AC-AE1A-2A2D09A886A6}"/>
    <hyperlink ref="B16" location="'4L 2cm X 2cm'!A1" display="4L, 2 cm X 2 cm" xr:uid="{634DCF36-7AB5-49E1-80D8-6841E7460505}"/>
    <hyperlink ref="B17" location="'4L 8cm X 4cm'!A1" display="4L, 8 cm X 4 cm" xr:uid="{2A0EB8CF-467C-48B7-B73A-10366B7D44D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4E341E68-B926-4777-BCE7-5045B82B236A}">
          <x14:formula1>
            <xm:f>'Design Inputs'!$D$14:$D$17</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C913-07C4-4E11-93E2-874A13360814}">
  <dimension ref="A1"/>
  <sheetViews>
    <sheetView workbookViewId="0">
      <selection activeCell="V20" sqref="V20"/>
    </sheetView>
  </sheetViews>
  <sheetFormatPr defaultColWidth="9.14062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C2F0-79BE-46EF-932C-ACC21C59BC14}">
  <dimension ref="A1"/>
  <sheetViews>
    <sheetView workbookViewId="0">
      <selection activeCell="V20" sqref="V20"/>
    </sheetView>
  </sheetViews>
  <sheetFormatPr defaultColWidth="9.140625"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8B4F-5DCD-4ADD-B454-4BA8FEB0301C}">
  <dimension ref="A1"/>
  <sheetViews>
    <sheetView topLeftCell="B1" workbookViewId="0">
      <selection activeCell="J1" sqref="J1"/>
    </sheetView>
  </sheetViews>
  <sheetFormatPr defaultColWidth="9.140625"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6D5F-99D2-447C-9BEF-B84FC31E9642}">
  <dimension ref="B2:E19"/>
  <sheetViews>
    <sheetView workbookViewId="0">
      <selection activeCell="E30" sqref="E26:E30"/>
    </sheetView>
  </sheetViews>
  <sheetFormatPr defaultColWidth="9.140625" defaultRowHeight="15" x14ac:dyDescent="0.25"/>
  <cols>
    <col min="2" max="2" width="10.5703125" customWidth="1"/>
    <col min="3" max="3" width="30.140625" bestFit="1" customWidth="1"/>
    <col min="4" max="4" width="12" bestFit="1" customWidth="1"/>
    <col min="5" max="5" width="11.85546875" customWidth="1"/>
  </cols>
  <sheetData>
    <row r="2" spans="2:5" x14ac:dyDescent="0.25">
      <c r="B2" s="118" t="s">
        <v>16</v>
      </c>
      <c r="C2" s="118"/>
      <c r="D2" s="67">
        <f>Calculator!C3</f>
        <v>1</v>
      </c>
    </row>
    <row r="3" spans="2:5" x14ac:dyDescent="0.25">
      <c r="B3" s="118" t="s">
        <v>20</v>
      </c>
      <c r="C3" s="118"/>
      <c r="D3" s="67">
        <f>Calculator!C2</f>
        <v>85</v>
      </c>
    </row>
    <row r="5" spans="2:5" x14ac:dyDescent="0.25">
      <c r="B5" s="22" t="s">
        <v>21</v>
      </c>
      <c r="C5" s="22" t="s">
        <v>22</v>
      </c>
      <c r="D5" s="62">
        <f>5738*IF(Calculator!C6="Typical",1,1.2)</f>
        <v>5738</v>
      </c>
    </row>
    <row r="6" spans="2:5" x14ac:dyDescent="0.25">
      <c r="B6" s="22" t="s">
        <v>21</v>
      </c>
      <c r="C6" s="22" t="s">
        <v>23</v>
      </c>
      <c r="D6" s="62">
        <f>16.4*IF(Calculator!C6="Typical",1,1.2)</f>
        <v>16.399999999999999</v>
      </c>
    </row>
    <row r="7" spans="2:5" x14ac:dyDescent="0.25">
      <c r="B7" s="22" t="s">
        <v>21</v>
      </c>
      <c r="C7" s="22" t="s">
        <v>24</v>
      </c>
      <c r="D7" s="62">
        <f>IF(Calculator!$C$6="Typical",IF(Calculator!C8&lt;2,1500,750),IF(Calculator!C8&lt;2,1500*1.3,750*1.3))</f>
        <v>750</v>
      </c>
    </row>
    <row r="8" spans="2:5" x14ac:dyDescent="0.25">
      <c r="B8" s="22" t="s">
        <v>21</v>
      </c>
      <c r="C8" s="22" t="s">
        <v>66</v>
      </c>
      <c r="D8" s="62">
        <f>IF(Calculator!$C$6="Typical",0.8,1.2)</f>
        <v>0.8</v>
      </c>
    </row>
    <row r="10" spans="2:5" x14ac:dyDescent="0.25">
      <c r="B10" s="63">
        <v>1</v>
      </c>
      <c r="C10" s="22" t="s">
        <v>142</v>
      </c>
      <c r="D10" s="62">
        <f>Calculator!C12/2</f>
        <v>42.5</v>
      </c>
    </row>
    <row r="12" spans="2:5" x14ac:dyDescent="0.25">
      <c r="B12" s="22" t="s">
        <v>9</v>
      </c>
      <c r="C12" s="22" t="s">
        <v>25</v>
      </c>
      <c r="D12" s="71">
        <f>(LOOKUP(D2,B10:B10,D10:D10))*(1+D5*0.000001*(D3-25)+D6*0.000001*(D3-25)^2)*IF(Calculator!C6="Typical",1,1.2)</f>
        <v>59.641099999999994</v>
      </c>
    </row>
    <row r="13" spans="2:5" x14ac:dyDescent="0.25">
      <c r="C13" t="s">
        <v>147</v>
      </c>
      <c r="E13" s="56" t="s">
        <v>143</v>
      </c>
    </row>
    <row r="14" spans="2:5" x14ac:dyDescent="0.25">
      <c r="B14" s="119" t="s">
        <v>21</v>
      </c>
      <c r="C14" s="119" t="s">
        <v>71</v>
      </c>
      <c r="D14" s="71">
        <v>155</v>
      </c>
      <c r="E14" s="63">
        <v>114.5</v>
      </c>
    </row>
    <row r="15" spans="2:5" x14ac:dyDescent="0.25">
      <c r="B15" s="120"/>
      <c r="C15" s="120"/>
      <c r="D15" s="71">
        <v>82.5</v>
      </c>
      <c r="E15" s="63">
        <v>60</v>
      </c>
    </row>
    <row r="16" spans="2:5" x14ac:dyDescent="0.25">
      <c r="B16" s="120"/>
      <c r="C16" s="120"/>
      <c r="D16" s="71">
        <v>39</v>
      </c>
      <c r="E16" s="63">
        <v>27</v>
      </c>
    </row>
    <row r="17" spans="2:5" x14ac:dyDescent="0.25">
      <c r="B17" s="121"/>
      <c r="C17" s="121"/>
      <c r="D17" s="71">
        <v>16</v>
      </c>
      <c r="E17" s="63">
        <v>10</v>
      </c>
    </row>
    <row r="19" spans="2:5" x14ac:dyDescent="0.25">
      <c r="B19" s="22" t="s">
        <v>9</v>
      </c>
      <c r="C19" s="22" t="s">
        <v>73</v>
      </c>
      <c r="D19" s="64">
        <f>IF(Calculator!C6="Typical",Calculator!C8,_xlfn.SWITCH(Calculator!C8,D14,E14,D15,E15,D16,E16,D17,E17,default,NA))</f>
        <v>155</v>
      </c>
    </row>
  </sheetData>
  <mergeCells count="4">
    <mergeCell ref="B2:C2"/>
    <mergeCell ref="B3:C3"/>
    <mergeCell ref="C14:C17"/>
    <mergeCell ref="B14:B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72"/>
  <sheetViews>
    <sheetView zoomScale="55" zoomScaleNormal="55" workbookViewId="0">
      <selection activeCell="W4" sqref="W4:AK54"/>
    </sheetView>
  </sheetViews>
  <sheetFormatPr defaultColWidth="9.140625" defaultRowHeight="15" x14ac:dyDescent="0.25"/>
  <cols>
    <col min="1" max="1" width="11.42578125" customWidth="1"/>
    <col min="2" max="2" width="12.5703125" bestFit="1" customWidth="1"/>
    <col min="3" max="3" width="96.5703125" customWidth="1"/>
    <col min="4" max="5" width="9.140625" customWidth="1"/>
    <col min="6" max="6" width="10.42578125" customWidth="1"/>
    <col min="7" max="7" width="9.140625" customWidth="1"/>
    <col min="8" max="8" width="11.42578125" customWidth="1"/>
    <col min="9" max="9" width="1.28515625" customWidth="1"/>
    <col min="10" max="10" width="10.42578125" customWidth="1"/>
    <col min="11" max="11" width="9.140625" customWidth="1"/>
    <col min="12" max="12" width="11.5703125" customWidth="1"/>
    <col min="13" max="13" width="1.5703125" customWidth="1"/>
    <col min="14" max="14" width="10.42578125" customWidth="1"/>
    <col min="15" max="15" width="9.140625" customWidth="1"/>
    <col min="16" max="16" width="10.42578125" customWidth="1"/>
    <col min="17" max="17" width="1.140625" style="74" customWidth="1"/>
    <col min="18" max="18" width="10.42578125" customWidth="1"/>
    <col min="19" max="19" width="8.85546875" customWidth="1"/>
    <col min="20" max="20" width="10.42578125" customWidth="1"/>
    <col min="21" max="21" width="1" style="72" customWidth="1"/>
    <col min="23" max="23" width="11" bestFit="1" customWidth="1"/>
    <col min="25" max="25" width="10.42578125" bestFit="1" customWidth="1"/>
    <col min="26" max="26" width="1" customWidth="1"/>
    <col min="27" max="27" width="10.42578125" bestFit="1" customWidth="1"/>
    <col min="29" max="29" width="10.42578125" bestFit="1" customWidth="1"/>
    <col min="30" max="30" width="1.140625" customWidth="1"/>
    <col min="31" max="31" width="10.42578125" bestFit="1" customWidth="1"/>
    <col min="33" max="33" width="10.42578125" bestFit="1" customWidth="1"/>
    <col min="34" max="34" width="1" customWidth="1"/>
    <col min="35" max="35" width="10.42578125" bestFit="1" customWidth="1"/>
    <col min="36" max="36" width="8.85546875" bestFit="1" customWidth="1"/>
    <col min="37" max="37" width="10.42578125" bestFit="1" customWidth="1"/>
    <col min="38" max="38" width="1" customWidth="1"/>
    <col min="40" max="40" width="11" bestFit="1" customWidth="1"/>
    <col min="42" max="42" width="10.42578125" bestFit="1" customWidth="1"/>
    <col min="43" max="43" width="1" customWidth="1"/>
    <col min="44" max="44" width="10.42578125" bestFit="1" customWidth="1"/>
    <col min="46" max="46" width="10.42578125" bestFit="1" customWidth="1"/>
    <col min="47" max="47" width="1.140625" customWidth="1"/>
    <col min="48" max="48" width="10.42578125" bestFit="1" customWidth="1"/>
    <col min="50" max="50" width="10.42578125" bestFit="1" customWidth="1"/>
    <col min="51" max="51" width="1" customWidth="1"/>
    <col min="52" max="52" width="10.42578125" bestFit="1" customWidth="1"/>
    <col min="53" max="53" width="8.85546875" bestFit="1" customWidth="1"/>
    <col min="54" max="54" width="10.42578125" bestFit="1" customWidth="1"/>
    <col min="55" max="55" width="1" customWidth="1"/>
    <col min="57" max="57" width="11" bestFit="1" customWidth="1"/>
    <col min="59" max="59" width="10.42578125" bestFit="1" customWidth="1"/>
    <col min="60" max="60" width="1" customWidth="1"/>
    <col min="61" max="61" width="10.42578125" bestFit="1" customWidth="1"/>
    <col min="63" max="63" width="10.42578125" bestFit="1" customWidth="1"/>
    <col min="64" max="64" width="1.140625" customWidth="1"/>
    <col min="65" max="65" width="10.42578125" bestFit="1" customWidth="1"/>
    <col min="67" max="67" width="10.42578125" bestFit="1" customWidth="1"/>
    <col min="68" max="68" width="1" customWidth="1"/>
    <col min="69" max="69" width="10.42578125" bestFit="1" customWidth="1"/>
    <col min="70" max="70" width="8.85546875" bestFit="1" customWidth="1"/>
    <col min="71" max="71" width="10.42578125" bestFit="1" customWidth="1"/>
    <col min="72" max="72" width="1" customWidth="1"/>
  </cols>
  <sheetData>
    <row r="1" spans="1:72" ht="15" customHeight="1" x14ac:dyDescent="0.4">
      <c r="D1">
        <f>$G$1+($G$2-1)*6</f>
        <v>1</v>
      </c>
      <c r="E1" s="136" t="s">
        <v>16</v>
      </c>
      <c r="F1" s="137"/>
      <c r="G1" s="83">
        <f>Calculator!C3</f>
        <v>1</v>
      </c>
      <c r="H1" s="77"/>
      <c r="I1" s="77"/>
      <c r="J1" s="77"/>
      <c r="K1" s="77"/>
      <c r="L1" s="77"/>
      <c r="M1" s="77"/>
      <c r="N1" s="77"/>
      <c r="AL1" s="72"/>
      <c r="BC1" s="72"/>
      <c r="BT1" s="72"/>
    </row>
    <row r="2" spans="1:72" ht="15" customHeight="1" x14ac:dyDescent="0.25">
      <c r="D2" s="84"/>
      <c r="E2" s="138" t="s">
        <v>18</v>
      </c>
      <c r="F2" s="138"/>
      <c r="G2" s="67">
        <f>Calculator!C4</f>
        <v>1</v>
      </c>
      <c r="H2" s="84"/>
      <c r="I2" s="84"/>
      <c r="J2" s="84"/>
      <c r="K2" s="84"/>
      <c r="L2" s="85"/>
      <c r="M2" s="85"/>
      <c r="N2" s="85"/>
      <c r="O2" s="85"/>
      <c r="P2" s="85"/>
      <c r="Q2" s="103"/>
      <c r="R2" s="84"/>
      <c r="S2" s="84"/>
      <c r="T2" s="84"/>
      <c r="U2" s="86"/>
      <c r="V2" s="122" t="s">
        <v>76</v>
      </c>
      <c r="W2" s="122"/>
      <c r="X2" s="122"/>
      <c r="Y2" s="122"/>
      <c r="Z2" s="122"/>
      <c r="AA2" s="122"/>
      <c r="AB2" s="122"/>
      <c r="AC2" s="122"/>
      <c r="AD2" s="122"/>
      <c r="AE2" s="122"/>
      <c r="AF2" s="122"/>
      <c r="AG2" s="122"/>
      <c r="AH2" s="122"/>
      <c r="AI2" s="122"/>
      <c r="AJ2" s="122"/>
      <c r="AK2" s="122"/>
      <c r="AL2" s="86"/>
      <c r="AM2" s="122" t="s">
        <v>79</v>
      </c>
      <c r="AN2" s="122"/>
      <c r="AO2" s="122"/>
      <c r="AP2" s="122"/>
      <c r="AQ2" s="122"/>
      <c r="AR2" s="122"/>
      <c r="AS2" s="122"/>
      <c r="AT2" s="122"/>
      <c r="AU2" s="122"/>
      <c r="AV2" s="122"/>
      <c r="AW2" s="122"/>
      <c r="AX2" s="122"/>
      <c r="AY2" s="122"/>
      <c r="AZ2" s="122"/>
      <c r="BA2" s="122"/>
      <c r="BB2" s="122"/>
      <c r="BC2" s="86"/>
      <c r="BD2" s="122" t="s">
        <v>80</v>
      </c>
      <c r="BE2" s="122"/>
      <c r="BF2" s="122"/>
      <c r="BG2" s="122"/>
      <c r="BH2" s="122"/>
      <c r="BI2" s="122"/>
      <c r="BJ2" s="122"/>
      <c r="BK2" s="122"/>
      <c r="BL2" s="122"/>
      <c r="BM2" s="122"/>
      <c r="BN2" s="122"/>
      <c r="BO2" s="122"/>
      <c r="BP2" s="122"/>
      <c r="BQ2" s="122"/>
      <c r="BR2" s="122"/>
      <c r="BS2" s="122"/>
      <c r="BT2" s="86"/>
    </row>
    <row r="3" spans="1:72" ht="15" customHeight="1" x14ac:dyDescent="0.25">
      <c r="L3" s="57"/>
      <c r="M3" s="57"/>
      <c r="N3" s="57"/>
      <c r="O3" s="57"/>
      <c r="P3" s="57"/>
      <c r="AC3" s="57"/>
      <c r="AD3" s="57"/>
      <c r="AE3" s="57"/>
      <c r="AF3" s="57"/>
      <c r="AG3" s="57"/>
      <c r="AL3" s="72"/>
      <c r="AT3" s="57"/>
      <c r="AU3" s="57"/>
      <c r="AV3" s="57"/>
      <c r="AW3" s="57"/>
      <c r="AX3" s="57"/>
      <c r="BC3" s="72"/>
      <c r="BK3" s="57"/>
      <c r="BL3" s="57"/>
      <c r="BM3" s="57"/>
      <c r="BN3" s="57"/>
      <c r="BO3" s="57"/>
      <c r="BT3" s="72"/>
    </row>
    <row r="4" spans="1:72" ht="15" customHeight="1" x14ac:dyDescent="0.25">
      <c r="A4" s="87" t="s">
        <v>26</v>
      </c>
      <c r="B4" s="87"/>
      <c r="C4" s="87"/>
      <c r="E4" s="123" t="s">
        <v>30</v>
      </c>
      <c r="F4" s="133" t="s">
        <v>132</v>
      </c>
      <c r="G4" s="134"/>
      <c r="H4" s="135"/>
      <c r="J4" s="129" t="s">
        <v>120</v>
      </c>
      <c r="K4" s="129"/>
      <c r="L4" s="129"/>
      <c r="M4" s="57"/>
      <c r="N4" s="130" t="s">
        <v>121</v>
      </c>
      <c r="O4" s="130"/>
      <c r="P4" s="130"/>
      <c r="R4" s="129" t="s">
        <v>122</v>
      </c>
      <c r="S4" s="129"/>
      <c r="T4" s="129"/>
      <c r="V4" s="123" t="s">
        <v>30</v>
      </c>
      <c r="W4" s="133" t="s">
        <v>31</v>
      </c>
      <c r="X4" s="134"/>
      <c r="Y4" s="135"/>
      <c r="AA4" s="129" t="s">
        <v>32</v>
      </c>
      <c r="AB4" s="129"/>
      <c r="AC4" s="129"/>
      <c r="AD4" s="57"/>
      <c r="AE4" s="130" t="s">
        <v>33</v>
      </c>
      <c r="AF4" s="130"/>
      <c r="AG4" s="130"/>
      <c r="AH4" s="74"/>
      <c r="AI4" s="129" t="s">
        <v>34</v>
      </c>
      <c r="AJ4" s="129"/>
      <c r="AK4" s="129"/>
      <c r="AL4" s="72"/>
      <c r="AM4" s="123" t="s">
        <v>30</v>
      </c>
      <c r="AN4" s="133" t="s">
        <v>31</v>
      </c>
      <c r="AO4" s="134"/>
      <c r="AP4" s="135"/>
      <c r="AR4" s="129" t="s">
        <v>32</v>
      </c>
      <c r="AS4" s="129"/>
      <c r="AT4" s="129"/>
      <c r="AU4" s="57"/>
      <c r="AV4" s="130" t="s">
        <v>33</v>
      </c>
      <c r="AW4" s="130"/>
      <c r="AX4" s="130"/>
      <c r="AY4" s="74"/>
      <c r="AZ4" s="129" t="s">
        <v>34</v>
      </c>
      <c r="BA4" s="129"/>
      <c r="BB4" s="129"/>
      <c r="BC4" s="72"/>
      <c r="BD4" s="123" t="s">
        <v>30</v>
      </c>
      <c r="BE4" s="133" t="s">
        <v>31</v>
      </c>
      <c r="BF4" s="134"/>
      <c r="BG4" s="135"/>
      <c r="BI4" s="129" t="s">
        <v>32</v>
      </c>
      <c r="BJ4" s="129"/>
      <c r="BK4" s="129"/>
      <c r="BL4" s="57"/>
      <c r="BM4" s="130" t="s">
        <v>33</v>
      </c>
      <c r="BN4" s="130"/>
      <c r="BO4" s="130"/>
      <c r="BP4" s="74"/>
      <c r="BQ4" s="129" t="s">
        <v>34</v>
      </c>
      <c r="BR4" s="129"/>
      <c r="BS4" s="129"/>
      <c r="BT4" s="72"/>
    </row>
    <row r="5" spans="1:72" s="1" customFormat="1" ht="15" customHeight="1" x14ac:dyDescent="0.25">
      <c r="A5" s="87" t="s">
        <v>27</v>
      </c>
      <c r="B5" s="87"/>
      <c r="C5" s="87"/>
      <c r="E5" s="124"/>
      <c r="F5" s="90" t="s">
        <v>35</v>
      </c>
      <c r="G5" s="90" t="s">
        <v>36</v>
      </c>
      <c r="H5" s="90" t="s">
        <v>37</v>
      </c>
      <c r="J5" s="92" t="s">
        <v>35</v>
      </c>
      <c r="K5" s="92" t="s">
        <v>36</v>
      </c>
      <c r="L5" s="92" t="s">
        <v>37</v>
      </c>
      <c r="M5" s="57"/>
      <c r="N5" s="92" t="s">
        <v>35</v>
      </c>
      <c r="O5" s="92" t="s">
        <v>36</v>
      </c>
      <c r="P5" s="92" t="s">
        <v>37</v>
      </c>
      <c r="Q5" s="75"/>
      <c r="R5" s="92" t="s">
        <v>35</v>
      </c>
      <c r="S5" s="92" t="s">
        <v>36</v>
      </c>
      <c r="T5" s="92" t="s">
        <v>37</v>
      </c>
      <c r="U5" s="73"/>
      <c r="V5" s="124"/>
      <c r="W5" s="90" t="s">
        <v>35</v>
      </c>
      <c r="X5" s="90" t="s">
        <v>36</v>
      </c>
      <c r="Y5" s="90" t="s">
        <v>37</v>
      </c>
      <c r="AA5" s="92" t="s">
        <v>35</v>
      </c>
      <c r="AB5" s="92" t="s">
        <v>36</v>
      </c>
      <c r="AC5" s="92" t="s">
        <v>37</v>
      </c>
      <c r="AD5" s="57"/>
      <c r="AE5" s="92" t="s">
        <v>35</v>
      </c>
      <c r="AF5" s="92" t="s">
        <v>36</v>
      </c>
      <c r="AG5" s="92" t="s">
        <v>37</v>
      </c>
      <c r="AH5" s="75"/>
      <c r="AI5" s="92" t="s">
        <v>35</v>
      </c>
      <c r="AJ5" s="92" t="s">
        <v>36</v>
      </c>
      <c r="AK5" s="92" t="s">
        <v>37</v>
      </c>
      <c r="AL5" s="73"/>
      <c r="AM5" s="124"/>
      <c r="AN5" s="90" t="s">
        <v>35</v>
      </c>
      <c r="AO5" s="90" t="s">
        <v>36</v>
      </c>
      <c r="AP5" s="90" t="s">
        <v>37</v>
      </c>
      <c r="AR5" s="92" t="s">
        <v>35</v>
      </c>
      <c r="AS5" s="92" t="s">
        <v>36</v>
      </c>
      <c r="AT5" s="92" t="s">
        <v>37</v>
      </c>
      <c r="AU5" s="57"/>
      <c r="AV5" s="92" t="s">
        <v>35</v>
      </c>
      <c r="AW5" s="92" t="s">
        <v>36</v>
      </c>
      <c r="AX5" s="92" t="s">
        <v>37</v>
      </c>
      <c r="AY5" s="75"/>
      <c r="AZ5" s="92" t="s">
        <v>35</v>
      </c>
      <c r="BA5" s="92" t="s">
        <v>36</v>
      </c>
      <c r="BB5" s="92" t="s">
        <v>37</v>
      </c>
      <c r="BC5" s="73"/>
      <c r="BD5" s="124"/>
      <c r="BE5" s="90" t="s">
        <v>35</v>
      </c>
      <c r="BF5" s="90" t="s">
        <v>36</v>
      </c>
      <c r="BG5" s="90" t="s">
        <v>37</v>
      </c>
      <c r="BI5" s="92" t="s">
        <v>35</v>
      </c>
      <c r="BJ5" s="92" t="s">
        <v>36</v>
      </c>
      <c r="BK5" s="92" t="s">
        <v>37</v>
      </c>
      <c r="BL5" s="57"/>
      <c r="BM5" s="92" t="s">
        <v>35</v>
      </c>
      <c r="BN5" s="92" t="s">
        <v>36</v>
      </c>
      <c r="BO5" s="92" t="s">
        <v>37</v>
      </c>
      <c r="BP5" s="75"/>
      <c r="BQ5" s="92" t="s">
        <v>35</v>
      </c>
      <c r="BR5" s="92" t="s">
        <v>36</v>
      </c>
      <c r="BS5" s="92" t="s">
        <v>37</v>
      </c>
      <c r="BT5" s="73"/>
    </row>
    <row r="6" spans="1:72" x14ac:dyDescent="0.25">
      <c r="A6" s="87" t="s">
        <v>136</v>
      </c>
      <c r="B6" s="87"/>
      <c r="C6" s="87"/>
      <c r="E6" s="124"/>
      <c r="F6" s="91">
        <f>_xlfn.SWITCH($G$1+($G$2-1)*6,1,W6,7,AN6,13,BE6,default,NA)</f>
        <v>6.1613998827844535E-6</v>
      </c>
      <c r="G6" s="91">
        <f>_xlfn.SWITCH($G$1+($G$2-1)*6,1,X6,7,AO6,13,BF6,default,NA)</f>
        <v>7.3845764067129324E-2</v>
      </c>
      <c r="H6" s="91">
        <f>_xlfn.SWITCH($G$1+($G$2-1)*6,1,Y6,7,AP6,13,BG6,default,NA)</f>
        <v>8.343606380974604E-5</v>
      </c>
      <c r="I6" s="102"/>
      <c r="J6" s="93">
        <f>_xlfn.SWITCH($G$1+($G$2-1)*6,1,AA6,7,AR6,13,BI6,default,NA)</f>
        <v>0.15935493441652679</v>
      </c>
      <c r="K6" s="93">
        <f>_xlfn.SWITCH($G$1+($G$2-1)*6,1,AB6,7,AS6,13,BJ6,default,NA)</f>
        <v>7.6937707778132872E-2</v>
      </c>
      <c r="L6" s="93">
        <f>_xlfn.SWITCH($G$1+($G$2-1)*6,1,AC6,7,AT6,13,BK6,default,NA)</f>
        <v>2.0712201990220773</v>
      </c>
      <c r="M6" s="102"/>
      <c r="N6" s="93">
        <f>_xlfn.SWITCH($G$1+($G$2-1)*6,1,AE6,7,AV6,13,BM6,default,NA)</f>
        <v>0.24233660482616534</v>
      </c>
      <c r="O6" s="93">
        <f>_xlfn.SWITCH($G$1+($G$2-1)*6,1,AF6,7,AW6,13,BN6,default,NA)</f>
        <v>0.11625602848587316</v>
      </c>
      <c r="P6" s="93">
        <f>_xlfn.SWITCH($G$1+($G$2-1)*6,1,AG6,7,AX6,13,BO6,default,NA)</f>
        <v>2.0845078572042639</v>
      </c>
      <c r="Q6" s="102"/>
      <c r="R6" s="93">
        <f>_xlfn.SWITCH($G$1+($G$2-1)*6,1,AI6,7,AZ6,13,BQ6,default,NA)</f>
        <v>0.24298875829428077</v>
      </c>
      <c r="S6" s="93">
        <f>_xlfn.SWITCH($G$1+($G$2-1)*6,1,AJ6,7,BA6,13,BR6,default,NA)</f>
        <v>0.13247498210353723</v>
      </c>
      <c r="T6" s="93">
        <f>_xlfn.SWITCH($G$1+($G$2-1)*6,1,AK6,7,BB6,13,BS6,default,NA)</f>
        <v>1.834223748785792</v>
      </c>
      <c r="V6" s="124"/>
      <c r="W6" s="91">
        <v>6.1613998827844535E-6</v>
      </c>
      <c r="X6" s="91">
        <v>7.3845764067129324E-2</v>
      </c>
      <c r="Y6" s="91">
        <f>W6/X6</f>
        <v>8.343606380974604E-5</v>
      </c>
      <c r="Z6" s="60"/>
      <c r="AA6" s="93">
        <v>0.15935493441652679</v>
      </c>
      <c r="AB6" s="93">
        <v>7.6937707778132872E-2</v>
      </c>
      <c r="AC6" s="93">
        <f>AA6/AB6</f>
        <v>2.0712201990220773</v>
      </c>
      <c r="AD6" s="60"/>
      <c r="AE6" s="93">
        <v>0.24233660482616534</v>
      </c>
      <c r="AF6" s="93">
        <v>0.11625602848587316</v>
      </c>
      <c r="AG6" s="93">
        <f>AE6/AF6</f>
        <v>2.0845078572042639</v>
      </c>
      <c r="AH6" s="76"/>
      <c r="AI6" s="93">
        <v>0.24298875829428077</v>
      </c>
      <c r="AJ6" s="93">
        <v>0.13247498210353723</v>
      </c>
      <c r="AK6" s="93">
        <f>AI6/AJ6</f>
        <v>1.834223748785792</v>
      </c>
      <c r="AL6" s="72"/>
      <c r="AM6" s="124"/>
      <c r="AN6" s="91">
        <v>1.7551206126106403E-5</v>
      </c>
      <c r="AO6" s="91">
        <v>0.18397434222269995</v>
      </c>
      <c r="AP6" s="91">
        <f>AN6/AO6</f>
        <v>9.5400292856385167E-5</v>
      </c>
      <c r="AQ6" s="60"/>
      <c r="AR6" s="93">
        <v>62.473954116731598</v>
      </c>
      <c r="AS6" s="93">
        <v>54.144548160459159</v>
      </c>
      <c r="AT6" s="93">
        <f>AR6/AS6</f>
        <v>1.153836466260425</v>
      </c>
      <c r="AU6" s="60"/>
      <c r="AV6" s="93">
        <v>1.776933238492033E-5</v>
      </c>
      <c r="AW6" s="93">
        <v>1.2753630532305325E-4</v>
      </c>
      <c r="AX6" s="93">
        <f>AV6/AW6</f>
        <v>0.1393276396074834</v>
      </c>
      <c r="AY6" s="76"/>
      <c r="AZ6" s="93">
        <v>1.7775823828661361E-5</v>
      </c>
      <c r="BA6" s="93">
        <v>8.0518068539867538E-5</v>
      </c>
      <c r="BB6" s="93">
        <f>AZ6/BA6</f>
        <v>0.22076813504114148</v>
      </c>
      <c r="BC6" s="72"/>
      <c r="BD6" s="124"/>
      <c r="BE6" s="91">
        <v>3.935444308861932</v>
      </c>
      <c r="BF6" s="91">
        <v>2.7037056165112299</v>
      </c>
      <c r="BG6" s="91">
        <f>BE6/BF6</f>
        <v>1.455574262533839</v>
      </c>
      <c r="BH6" s="60"/>
      <c r="BI6" s="93">
        <v>3.9698421408403743</v>
      </c>
      <c r="BJ6" s="93">
        <v>2.6035423792053831</v>
      </c>
      <c r="BK6" s="93">
        <f>BI6/BJ6</f>
        <v>1.5247849132580642</v>
      </c>
      <c r="BL6" s="60"/>
      <c r="BM6" s="93">
        <v>4.0881977212302845</v>
      </c>
      <c r="BN6" s="93">
        <v>2.4656156884187657</v>
      </c>
      <c r="BO6" s="93">
        <f>BM6/BN6</f>
        <v>1.6580839181194955</v>
      </c>
      <c r="BP6" s="76"/>
      <c r="BQ6" s="93">
        <v>3.8197135620280189</v>
      </c>
      <c r="BR6" s="93">
        <v>2.7522160901122841</v>
      </c>
      <c r="BS6" s="93">
        <f>BQ6/BR6</f>
        <v>1.3878683348123959</v>
      </c>
      <c r="BT6" s="72"/>
    </row>
    <row r="7" spans="1:72" x14ac:dyDescent="0.25">
      <c r="A7" s="87" t="s">
        <v>29</v>
      </c>
      <c r="B7" s="87"/>
      <c r="C7" s="87"/>
      <c r="E7" s="124"/>
      <c r="F7" s="91">
        <f>_xlfn.SWITCH($G$1+($G$2-1)*6,1,W7,7,AN7,13,BE7,default,NA)</f>
        <v>6.1299394545278322E-5</v>
      </c>
      <c r="G7" s="91">
        <f>_xlfn.SWITCH($G$1+($G$2-1)*6,1,X7,7,AO7,13,BF7,default,NA)</f>
        <v>6.6973948535845284E-6</v>
      </c>
      <c r="H7" s="91">
        <f>_xlfn.SWITCH($G$1+($G$2-1)*6,1,Y7,7,AP7,13,BG7,default,NA)</f>
        <v>9.1527221980155655</v>
      </c>
      <c r="I7" s="102"/>
      <c r="J7" s="93">
        <f>_xlfn.SWITCH($G$1+($G$2-1)*6,1,AA7,7,AR7,13,BI7,default,NA)</f>
        <v>1.5684728865878635E-4</v>
      </c>
      <c r="K7" s="93">
        <f>_xlfn.SWITCH($G$1+($G$2-1)*6,1,AB7,7,AS7,13,BJ7,default,NA)</f>
        <v>3.155619473941081E-3</v>
      </c>
      <c r="L7" s="93">
        <f>_xlfn.SWITCH($G$1+($G$2-1)*6,1,AC7,7,AT7,13,BK7,default,NA)</f>
        <v>4.9704119889619765E-2</v>
      </c>
      <c r="M7" s="102"/>
      <c r="N7" s="93">
        <f>_xlfn.SWITCH($G$1+($G$2-1)*6,1,AE7,7,AV7,13,BM7,default,NA)</f>
        <v>6.1333597070399067E-5</v>
      </c>
      <c r="O7" s="93">
        <f>_xlfn.SWITCH($G$1+($G$2-1)*6,1,AF7,7,AW7,13,BN7,default,NA)</f>
        <v>2.1845342617641981E-3</v>
      </c>
      <c r="P7" s="93">
        <f>_xlfn.SWITCH($G$1+($G$2-1)*6,1,AG7,7,AX7,13,BO7,default,NA)</f>
        <v>2.8076280671774378E-2</v>
      </c>
      <c r="Q7" s="102"/>
      <c r="R7" s="93">
        <f>_xlfn.SWITCH($G$1+($G$2-1)*6,1,AI7,7,AZ7,13,BQ7,default,NA)</f>
        <v>9.8296022406111822E-2</v>
      </c>
      <c r="S7" s="93">
        <f>_xlfn.SWITCH($G$1+($G$2-1)*6,1,AJ7,7,BA7,13,BR7,default,NA)</f>
        <v>1.1771984838983702</v>
      </c>
      <c r="T7" s="93">
        <f>_xlfn.SWITCH($G$1+($G$2-1)*6,1,AK7,7,BB7,13,BS7,default,NA)</f>
        <v>8.3499956677312456E-2</v>
      </c>
      <c r="V7" s="124"/>
      <c r="W7" s="91">
        <v>6.1299394545278322E-5</v>
      </c>
      <c r="X7" s="91">
        <v>6.6973948535845284E-6</v>
      </c>
      <c r="Y7" s="91">
        <f t="shared" ref="Y7:Y15" si="0">W7/X7</f>
        <v>9.1527221980155655</v>
      </c>
      <c r="Z7" s="60"/>
      <c r="AA7" s="93">
        <v>1.5684728865878635E-4</v>
      </c>
      <c r="AB7" s="93">
        <v>3.155619473941081E-3</v>
      </c>
      <c r="AC7" s="93">
        <f t="shared" ref="AC7:AC15" si="1">AA7/AB7</f>
        <v>4.9704119889619765E-2</v>
      </c>
      <c r="AD7" s="60"/>
      <c r="AE7" s="93">
        <v>6.1333597070399067E-5</v>
      </c>
      <c r="AF7" s="93">
        <v>2.1845342617641981E-3</v>
      </c>
      <c r="AG7" s="93">
        <f t="shared" ref="AG7:AG15" si="2">AE7/AF7</f>
        <v>2.8076280671774378E-2</v>
      </c>
      <c r="AH7" s="76"/>
      <c r="AI7" s="93">
        <v>9.8296022406111822E-2</v>
      </c>
      <c r="AJ7" s="93">
        <v>1.1771984838983702</v>
      </c>
      <c r="AK7" s="93">
        <f t="shared" ref="AK7:AK15" si="3">AI7/AJ7</f>
        <v>8.3499956677312456E-2</v>
      </c>
      <c r="AL7" s="72"/>
      <c r="AM7" s="124"/>
      <c r="AN7" s="91">
        <v>62.641641151832353</v>
      </c>
      <c r="AO7" s="91">
        <v>55.066768794091864</v>
      </c>
      <c r="AP7" s="91">
        <f t="shared" ref="AP7:AP15" si="4">AN7/AO7</f>
        <v>1.1375579596119902</v>
      </c>
      <c r="AQ7" s="60"/>
      <c r="AR7" s="93">
        <v>1.1079949632800614E-4</v>
      </c>
      <c r="AS7" s="93">
        <v>6.9612726081590224E-4</v>
      </c>
      <c r="AT7" s="93">
        <f t="shared" ref="AT7:AT15" si="5">AR7/AS7</f>
        <v>0.15916557584333443</v>
      </c>
      <c r="AU7" s="60"/>
      <c r="AV7" s="93">
        <v>62.41956930253567</v>
      </c>
      <c r="AW7" s="93">
        <v>53.958180417711098</v>
      </c>
      <c r="AX7" s="93">
        <f t="shared" ref="AX7:AX15" si="6">AV7/AW7</f>
        <v>1.1568138291417853</v>
      </c>
      <c r="AY7" s="76"/>
      <c r="AZ7" s="93">
        <v>62.380622642398087</v>
      </c>
      <c r="BA7" s="93">
        <v>53.743142201203774</v>
      </c>
      <c r="BB7" s="93">
        <f t="shared" ref="BB7:BB15" si="7">AZ7/BA7</f>
        <v>1.1607178160305045</v>
      </c>
      <c r="BC7" s="72"/>
      <c r="BD7" s="124"/>
      <c r="BE7" s="91">
        <v>1.0000000000000074E-7</v>
      </c>
      <c r="BF7" s="91">
        <v>9.4379367199619421E-4</v>
      </c>
      <c r="BG7" s="91">
        <f t="shared" ref="BG7:BG15" si="8">BE7/BF7</f>
        <v>1.0595536182023054E-4</v>
      </c>
      <c r="BH7" s="60"/>
      <c r="BI7" s="93">
        <v>2.3458907512926445E-2</v>
      </c>
      <c r="BJ7" s="93">
        <v>9.4339213891998504E-4</v>
      </c>
      <c r="BK7" s="93">
        <f t="shared" ref="BK7:BK15" si="9">BI7/BJ7</f>
        <v>24.866549704116352</v>
      </c>
      <c r="BL7" s="60"/>
      <c r="BM7" s="93">
        <v>2.3495940002569621E-2</v>
      </c>
      <c r="BN7" s="93">
        <v>9.4300934021677313E-4</v>
      </c>
      <c r="BO7" s="93">
        <f t="shared" ref="BO7:BO15" si="10">BM7/BN7</f>
        <v>24.915914403529154</v>
      </c>
      <c r="BP7" s="76"/>
      <c r="BQ7" s="93">
        <v>5.6948384658822779E-2</v>
      </c>
      <c r="BR7" s="93">
        <v>3.0324172519723472E-4</v>
      </c>
      <c r="BS7" s="93">
        <f t="shared" ref="BS7:BS15" si="11">BQ7/BR7</f>
        <v>187.79864354676906</v>
      </c>
      <c r="BT7" s="72"/>
    </row>
    <row r="8" spans="1:72" x14ac:dyDescent="0.25">
      <c r="A8" s="139"/>
      <c r="B8" s="139"/>
      <c r="E8" s="124"/>
      <c r="F8" s="91">
        <f>_xlfn.SWITCH($G$1+($G$2-1)*6,1,W8,7,AN8,13,BE8,default,NA)</f>
        <v>1.4147607260648051E-4</v>
      </c>
      <c r="G8" s="91">
        <f>_xlfn.SWITCH($G$1+($G$2-1)*6,1,X8,7,AO8,13,BF8,default,NA)</f>
        <v>0.34609889044125053</v>
      </c>
      <c r="H8" s="91">
        <f>_xlfn.SWITCH($G$1+($G$2-1)*6,1,Y8,7,AP8,13,BG8,default,NA)</f>
        <v>4.0877355147284338E-4</v>
      </c>
      <c r="I8" s="102"/>
      <c r="J8" s="93">
        <f>_xlfn.SWITCH($G$1+($G$2-1)*6,1,AA8,7,AR8,13,BI8,default,NA)</f>
        <v>3.3958658125033529E-3</v>
      </c>
      <c r="K8" s="93">
        <f>_xlfn.SWITCH($G$1+($G$2-1)*6,1,AB8,7,AS8,13,BJ8,default,NA)</f>
        <v>9.3576800967862857E-3</v>
      </c>
      <c r="L8" s="93">
        <f>_xlfn.SWITCH($G$1+($G$2-1)*6,1,AC8,7,AT8,13,BK8,default,NA)</f>
        <v>0.36289612140829619</v>
      </c>
      <c r="M8" s="102"/>
      <c r="N8" s="93">
        <f>_xlfn.SWITCH($G$1+($G$2-1)*6,1,AE8,7,AV8,13,BM8,default,NA)</f>
        <v>1.5828460819761737E-4</v>
      </c>
      <c r="O8" s="93">
        <f>_xlfn.SWITCH($G$1+($G$2-1)*6,1,AF8,7,AW8,13,BN8,default,NA)</f>
        <v>3.1516661545482887E-3</v>
      </c>
      <c r="P8" s="93">
        <f>_xlfn.SWITCH($G$1+($G$2-1)*6,1,AG8,7,AX8,13,BO8,default,NA)</f>
        <v>5.0222517372022685E-2</v>
      </c>
      <c r="Q8" s="102"/>
      <c r="R8" s="93">
        <f>_xlfn.SWITCH($G$1+($G$2-1)*6,1,AI8,7,AZ8,13,BQ8,default,NA)</f>
        <v>0.23938722579559032</v>
      </c>
      <c r="S8" s="93">
        <f>_xlfn.SWITCH($G$1+($G$2-1)*6,1,AJ8,7,BA8,13,BR8,default,NA)</f>
        <v>2.3591839807348149</v>
      </c>
      <c r="T8" s="93">
        <f>_xlfn.SWITCH($G$1+($G$2-1)*6,1,AK8,7,BB8,13,BS8,default,NA)</f>
        <v>0.10147035065956508</v>
      </c>
      <c r="V8" s="124"/>
      <c r="W8" s="91">
        <v>1.4147607260648051E-4</v>
      </c>
      <c r="X8" s="91">
        <v>0.34609889044125053</v>
      </c>
      <c r="Y8" s="91">
        <f t="shared" si="0"/>
        <v>4.0877355147284338E-4</v>
      </c>
      <c r="Z8" s="60"/>
      <c r="AA8" s="93">
        <v>3.3958658125033529E-3</v>
      </c>
      <c r="AB8" s="93">
        <v>9.3576800967862857E-3</v>
      </c>
      <c r="AC8" s="93">
        <f t="shared" si="1"/>
        <v>0.36289612140829619</v>
      </c>
      <c r="AD8" s="60"/>
      <c r="AE8" s="93">
        <v>1.5828460819761737E-4</v>
      </c>
      <c r="AF8" s="93">
        <v>3.1516661545482887E-3</v>
      </c>
      <c r="AG8" s="93">
        <f t="shared" si="2"/>
        <v>5.0222517372022685E-2</v>
      </c>
      <c r="AH8" s="76"/>
      <c r="AI8" s="93">
        <v>0.23938722579559032</v>
      </c>
      <c r="AJ8" s="93">
        <v>2.3591839807348149</v>
      </c>
      <c r="AK8" s="93">
        <f t="shared" si="3"/>
        <v>0.10147035065956508</v>
      </c>
      <c r="AL8" s="72"/>
      <c r="AM8" s="124"/>
      <c r="AN8" s="91">
        <v>1.0399153516232925E-4</v>
      </c>
      <c r="AO8" s="91">
        <v>1.7904467024565798E-2</v>
      </c>
      <c r="AP8" s="91">
        <f t="shared" si="4"/>
        <v>5.8081335244242575E-3</v>
      </c>
      <c r="AQ8" s="60"/>
      <c r="AR8" s="93">
        <v>5.8388279117853293E-4</v>
      </c>
      <c r="AS8" s="93">
        <v>1.6135578691824442E-3</v>
      </c>
      <c r="AT8" s="93">
        <f t="shared" si="5"/>
        <v>0.36186045900812597</v>
      </c>
      <c r="AU8" s="60"/>
      <c r="AV8" s="93">
        <v>1.0691413838401671E-5</v>
      </c>
      <c r="AW8" s="93">
        <v>8.5165657502446316E-4</v>
      </c>
      <c r="AX8" s="93">
        <f t="shared" si="6"/>
        <v>1.2553667936039322E-2</v>
      </c>
      <c r="AY8" s="76"/>
      <c r="AZ8" s="93">
        <v>9.9936075775912431E-2</v>
      </c>
      <c r="BA8" s="93">
        <v>1.1951471309609474</v>
      </c>
      <c r="BB8" s="93">
        <f t="shared" si="7"/>
        <v>8.3618220039201135E-2</v>
      </c>
      <c r="BC8" s="72"/>
      <c r="BD8" s="124"/>
      <c r="BE8" s="91">
        <v>1.02981705572235E-5</v>
      </c>
      <c r="BF8" s="91">
        <v>0.10719756461429265</v>
      </c>
      <c r="BG8" s="91">
        <f t="shared" si="8"/>
        <v>9.6067206323924675E-5</v>
      </c>
      <c r="BH8" s="60"/>
      <c r="BI8" s="93">
        <v>1.8368621602565916E-4</v>
      </c>
      <c r="BJ8" s="93">
        <v>2.4003852517310147E-4</v>
      </c>
      <c r="BK8" s="93">
        <f t="shared" si="9"/>
        <v>0.76523639650425124</v>
      </c>
      <c r="BL8" s="60"/>
      <c r="BM8" s="93">
        <v>1.0640720782687675E-5</v>
      </c>
      <c r="BN8" s="93">
        <v>7.6764991100555072E-5</v>
      </c>
      <c r="BO8" s="93">
        <f t="shared" si="10"/>
        <v>0.13861423847166621</v>
      </c>
      <c r="BP8" s="76"/>
      <c r="BQ8" s="93">
        <v>0.15972657083176497</v>
      </c>
      <c r="BR8" s="93">
        <v>1.1423116203103081</v>
      </c>
      <c r="BS8" s="93">
        <f t="shared" si="11"/>
        <v>0.13982749364693967</v>
      </c>
      <c r="BT8" s="72"/>
    </row>
    <row r="9" spans="1:72" x14ac:dyDescent="0.25">
      <c r="A9" s="55"/>
      <c r="B9" s="55"/>
      <c r="C9" s="1"/>
      <c r="E9" s="124"/>
      <c r="F9" s="91">
        <f>_xlfn.SWITCH($G$1+($G$2-1)*6,1,W9,7,AN9,13,BE9,default,NA)</f>
        <v>2.0678006216603485E-3</v>
      </c>
      <c r="G9" s="91">
        <f>_xlfn.SWITCH($G$1+($G$2-1)*6,1,X9,7,AO9,13,BF9,default,NA)</f>
        <v>1.041216614968655</v>
      </c>
      <c r="H9" s="91">
        <f>_xlfn.SWITCH($G$1+($G$2-1)*6,1,Y9,7,AP9,13,BG9,default,NA)</f>
        <v>1.9859466242983436E-3</v>
      </c>
      <c r="I9" s="102"/>
      <c r="J9" s="93">
        <f>_xlfn.SWITCH($G$1+($G$2-1)*6,1,AA9,7,AR9,13,BI9,default,NA)</f>
        <v>1.5931878137009858E-2</v>
      </c>
      <c r="K9" s="93">
        <f>_xlfn.SWITCH($G$1+($G$2-1)*6,1,AB9,7,AS9,13,BJ9,default,NA)</f>
        <v>0.52944701419687623</v>
      </c>
      <c r="L9" s="93">
        <f>_xlfn.SWITCH($G$1+($G$2-1)*6,1,AC9,7,AT9,13,BK9,default,NA)</f>
        <v>3.0091544025755045E-2</v>
      </c>
      <c r="M9" s="102"/>
      <c r="N9" s="93">
        <f>_xlfn.SWITCH($G$1+($G$2-1)*6,1,AE9,7,AV9,13,BM9,default,NA)</f>
        <v>3.5262383335344641E-3</v>
      </c>
      <c r="O9" s="93">
        <f>_xlfn.SWITCH($G$1+($G$2-1)*6,1,AF9,7,AW9,13,BN9,default,NA)</f>
        <v>1.061511665908864E-2</v>
      </c>
      <c r="P9" s="93">
        <f>_xlfn.SWITCH($G$1+($G$2-1)*6,1,AG9,7,AX9,13,BO9,default,NA)</f>
        <v>0.33219025723238815</v>
      </c>
      <c r="Q9" s="102"/>
      <c r="R9" s="93">
        <f>_xlfn.SWITCH($G$1+($G$2-1)*6,1,AI9,7,AZ9,13,BQ9,default,NA)</f>
        <v>1.064362619192244</v>
      </c>
      <c r="S9" s="93">
        <f>_xlfn.SWITCH($G$1+($G$2-1)*6,1,AJ9,7,BA9,13,BR9,default,NA)</f>
        <v>3.7020273380712072</v>
      </c>
      <c r="T9" s="93">
        <f>_xlfn.SWITCH($G$1+($G$2-1)*6,1,AK9,7,BB9,13,BS9,default,NA)</f>
        <v>0.28750803870259567</v>
      </c>
      <c r="V9" s="124"/>
      <c r="W9" s="91">
        <v>2.0678006216603485E-3</v>
      </c>
      <c r="X9" s="91">
        <v>1.041216614968655</v>
      </c>
      <c r="Y9" s="91">
        <f t="shared" si="0"/>
        <v>1.9859466242983436E-3</v>
      </c>
      <c r="Z9" s="60"/>
      <c r="AA9" s="93">
        <v>1.5931878137009858E-2</v>
      </c>
      <c r="AB9" s="93">
        <v>0.52944701419687623</v>
      </c>
      <c r="AC9" s="93">
        <f t="shared" si="1"/>
        <v>3.0091544025755045E-2</v>
      </c>
      <c r="AD9" s="60"/>
      <c r="AE9" s="93">
        <v>3.5262383335344641E-3</v>
      </c>
      <c r="AF9" s="93">
        <v>1.061511665908864E-2</v>
      </c>
      <c r="AG9" s="93">
        <f t="shared" si="2"/>
        <v>0.33219025723238815</v>
      </c>
      <c r="AH9" s="76"/>
      <c r="AI9" s="93">
        <v>1.064362619192244</v>
      </c>
      <c r="AJ9" s="93">
        <v>3.7020273380712072</v>
      </c>
      <c r="AK9" s="93">
        <f t="shared" si="3"/>
        <v>0.28750803870259567</v>
      </c>
      <c r="AL9" s="72"/>
      <c r="AM9" s="124"/>
      <c r="AN9" s="91">
        <v>5.6564481983302842E-4</v>
      </c>
      <c r="AO9" s="91">
        <v>0.57311142870840037</v>
      </c>
      <c r="AP9" s="91">
        <f t="shared" si="4"/>
        <v>9.8697180251282172E-4</v>
      </c>
      <c r="AQ9" s="60"/>
      <c r="AR9" s="93">
        <v>6.5891304602010122E-3</v>
      </c>
      <c r="AS9" s="93">
        <v>1.9352677520290681E-2</v>
      </c>
      <c r="AT9" s="93">
        <f t="shared" si="5"/>
        <v>0.34047642520227567</v>
      </c>
      <c r="AU9" s="60"/>
      <c r="AV9" s="93">
        <v>1.1044267959229268E-4</v>
      </c>
      <c r="AW9" s="93">
        <v>6.9908844654315873E-4</v>
      </c>
      <c r="AX9" s="93">
        <f t="shared" si="6"/>
        <v>0.15798098243277778</v>
      </c>
      <c r="AY9" s="76"/>
      <c r="AZ9" s="93">
        <v>0.42855060148514657</v>
      </c>
      <c r="BA9" s="93">
        <v>5.9243599126999893</v>
      </c>
      <c r="BB9" s="93">
        <f t="shared" si="7"/>
        <v>7.2337030126489621E-2</v>
      </c>
      <c r="BC9" s="72"/>
      <c r="BD9" s="124"/>
      <c r="BE9" s="91">
        <v>1.677524791789818E-4</v>
      </c>
      <c r="BF9" s="91">
        <v>0.33524895140430028</v>
      </c>
      <c r="BG9" s="91">
        <f t="shared" si="8"/>
        <v>5.0038181618852339E-4</v>
      </c>
      <c r="BH9" s="60"/>
      <c r="BI9" s="93">
        <v>2.5636680288432757E-3</v>
      </c>
      <c r="BJ9" s="93">
        <v>1.1004848638467624E-3</v>
      </c>
      <c r="BK9" s="93">
        <f t="shared" si="9"/>
        <v>2.3295804540936014</v>
      </c>
      <c r="BL9" s="60"/>
      <c r="BM9" s="93">
        <v>1.8287360542316094E-4</v>
      </c>
      <c r="BN9" s="93">
        <v>2.4391912600654249E-4</v>
      </c>
      <c r="BO9" s="93">
        <f t="shared" si="10"/>
        <v>0.74973048820392973</v>
      </c>
      <c r="BP9" s="76"/>
      <c r="BQ9" s="93">
        <v>0.159693436598841</v>
      </c>
      <c r="BR9" s="93">
        <v>1.9326056689574302</v>
      </c>
      <c r="BS9" s="93">
        <f t="shared" si="11"/>
        <v>8.2631153972030802E-2</v>
      </c>
      <c r="BT9" s="72"/>
    </row>
    <row r="10" spans="1:72" x14ac:dyDescent="0.25">
      <c r="A10" s="58"/>
      <c r="B10" s="58"/>
      <c r="E10" s="124"/>
      <c r="F10" s="91">
        <f>_xlfn.SWITCH($G$1+($G$2-1)*6,1,W10,7,AN10,13,BE10,default,NA)</f>
        <v>9.7783152197904767E-3</v>
      </c>
      <c r="G10" s="91">
        <f>_xlfn.SWITCH($G$1+($G$2-1)*6,1,X10,7,AO10,13,BF10,default,NA)</f>
        <v>1.3245747586207941</v>
      </c>
      <c r="H10" s="91">
        <f>_xlfn.SWITCH($G$1+($G$2-1)*6,1,Y10,7,AP10,13,BG10,default,NA)</f>
        <v>7.3822297731024949E-3</v>
      </c>
      <c r="I10" s="102"/>
      <c r="J10" s="93">
        <f>_xlfn.SWITCH($G$1+($G$2-1)*6,1,AA10,7,AR10,13,BI10,default,NA)</f>
        <v>1.0046188715653675E-2</v>
      </c>
      <c r="K10" s="93">
        <f>_xlfn.SWITCH($G$1+($G$2-1)*6,1,AB10,7,AS10,13,BJ10,default,NA)</f>
        <v>5.5665301964613622E-5</v>
      </c>
      <c r="L10" s="93">
        <f>_xlfn.SWITCH($G$1+($G$2-1)*6,1,AC10,7,AT10,13,BK10,default,NA)</f>
        <v>180.47488042084146</v>
      </c>
      <c r="M10" s="102"/>
      <c r="N10" s="93">
        <f>_xlfn.SWITCH($G$1+($G$2-1)*6,1,AE10,7,AV10,13,BM10,default,NA)</f>
        <v>1.8706271388145283E-2</v>
      </c>
      <c r="O10" s="93">
        <f>_xlfn.SWITCH($G$1+($G$2-1)*6,1,AF10,7,AW10,13,BN10,default,NA)</f>
        <v>0.39215783559921402</v>
      </c>
      <c r="P10" s="93">
        <f>_xlfn.SWITCH($G$1+($G$2-1)*6,1,AG10,7,AX10,13,BO10,default,NA)</f>
        <v>4.7700873704492608E-2</v>
      </c>
      <c r="Q10" s="102"/>
      <c r="R10" s="93">
        <f>_xlfn.SWITCH($G$1+($G$2-1)*6,1,AI10,7,AZ10,13,BQ10,default,NA)</f>
        <v>88.591177445367379</v>
      </c>
      <c r="S10" s="93">
        <f>_xlfn.SWITCH($G$1+($G$2-1)*6,1,AJ10,7,BA10,13,BR10,default,NA)</f>
        <v>18.866690059979998</v>
      </c>
      <c r="T10" s="93">
        <f>_xlfn.SWITCH($G$1+($G$2-1)*6,1,AK10,7,BB10,13,BS10,default,NA)</f>
        <v>4.6956396253780035</v>
      </c>
      <c r="V10" s="124"/>
      <c r="W10" s="91">
        <v>9.7783152197904767E-3</v>
      </c>
      <c r="X10" s="91">
        <v>1.3245747586207941</v>
      </c>
      <c r="Y10" s="91">
        <f t="shared" si="0"/>
        <v>7.3822297731024949E-3</v>
      </c>
      <c r="Z10" s="60"/>
      <c r="AA10" s="93">
        <v>1.0046188715653675E-2</v>
      </c>
      <c r="AB10" s="93">
        <v>5.5665301964613622E-5</v>
      </c>
      <c r="AC10" s="93">
        <f t="shared" si="1"/>
        <v>180.47488042084146</v>
      </c>
      <c r="AD10" s="60"/>
      <c r="AE10" s="93">
        <v>1.8706271388145283E-2</v>
      </c>
      <c r="AF10" s="93">
        <v>0.39215783559921402</v>
      </c>
      <c r="AG10" s="93">
        <f t="shared" si="2"/>
        <v>4.7700873704492608E-2</v>
      </c>
      <c r="AH10" s="76"/>
      <c r="AI10" s="93">
        <v>88.591177445367379</v>
      </c>
      <c r="AJ10" s="93">
        <v>18.866690059979998</v>
      </c>
      <c r="AK10" s="93">
        <f t="shared" si="3"/>
        <v>4.6956396253780035</v>
      </c>
      <c r="AL10" s="72"/>
      <c r="AM10" s="124"/>
      <c r="AN10" s="91">
        <v>4.441763534398486E-3</v>
      </c>
      <c r="AO10" s="91">
        <v>0.77351578256211384</v>
      </c>
      <c r="AP10" s="91">
        <f t="shared" si="4"/>
        <v>5.7423049852790937E-3</v>
      </c>
      <c r="AQ10" s="60"/>
      <c r="AR10" s="93">
        <v>1.7287174834152819E-2</v>
      </c>
      <c r="AS10" s="93">
        <v>0.43652897519498629</v>
      </c>
      <c r="AT10" s="93">
        <f t="shared" si="5"/>
        <v>3.9601437284732546E-2</v>
      </c>
      <c r="AU10" s="60"/>
      <c r="AV10" s="93">
        <v>5.812013195442468E-4</v>
      </c>
      <c r="AW10" s="93">
        <v>1.6061279783736542E-3</v>
      </c>
      <c r="AX10" s="93">
        <f t="shared" si="6"/>
        <v>0.36186488708873887</v>
      </c>
      <c r="AY10" s="76"/>
      <c r="AZ10" s="93">
        <v>9.9999999999999998E-13</v>
      </c>
      <c r="BA10" s="93">
        <f t="shared" ref="BA10:BA15" si="12">0.000001</f>
        <v>9.9999999999999995E-7</v>
      </c>
      <c r="BB10" s="93">
        <f t="shared" si="7"/>
        <v>9.9999999999999995E-7</v>
      </c>
      <c r="BC10" s="72"/>
      <c r="BD10" s="124"/>
      <c r="BE10" s="91">
        <v>2.0567310181154306E-3</v>
      </c>
      <c r="BF10" s="91">
        <v>1.0339390219592279</v>
      </c>
      <c r="BG10" s="91">
        <f t="shared" si="8"/>
        <v>1.9892188750339429E-3</v>
      </c>
      <c r="BH10" s="60"/>
      <c r="BI10" s="93">
        <v>1.3454920727575644E-2</v>
      </c>
      <c r="BJ10" s="93">
        <v>0.47110732697417163</v>
      </c>
      <c r="BK10" s="93">
        <f t="shared" si="9"/>
        <v>2.8560202648500323E-2</v>
      </c>
      <c r="BL10" s="60"/>
      <c r="BM10" s="93">
        <v>2.5212078824571747E-3</v>
      </c>
      <c r="BN10" s="93">
        <v>1.1170928209700902E-3</v>
      </c>
      <c r="BO10" s="93">
        <f t="shared" si="10"/>
        <v>2.2569367872830322</v>
      </c>
      <c r="BP10" s="76"/>
      <c r="BQ10" s="93">
        <v>0.7333002913141915</v>
      </c>
      <c r="BR10" s="93">
        <v>4.3640587579276175</v>
      </c>
      <c r="BS10" s="93">
        <f>BQ10/BR10</f>
        <v>0.16803171817567769</v>
      </c>
      <c r="BT10" s="72"/>
    </row>
    <row r="11" spans="1:72" x14ac:dyDescent="0.25">
      <c r="A11" s="58"/>
      <c r="B11" s="58"/>
      <c r="E11" s="124"/>
      <c r="F11" s="91">
        <f>_xlfn.SWITCH($G$1+($G$2-1)*6,1,W11,7,AN11,13,BE11,default,NA)</f>
        <v>1.0001472422997541E-2</v>
      </c>
      <c r="G11" s="91">
        <f>_xlfn.SWITCH($G$1+($G$2-1)*6,1,X11,7,AO11,13,BF11,default,NA)</f>
        <v>5.5998205320339894E-5</v>
      </c>
      <c r="H11" s="91">
        <f>_xlfn.SWITCH($G$1+($G$2-1)*6,1,Y11,7,AP11,13,BG11,default,NA)</f>
        <v>178.60344569587065</v>
      </c>
      <c r="I11" s="102"/>
      <c r="J11" s="93">
        <f>_xlfn.SWITCH($G$1+($G$2-1)*6,1,AA11,7,AR11,13,BI11,default,NA)</f>
        <v>6.1517968739637614E-2</v>
      </c>
      <c r="K11" s="93">
        <f>_xlfn.SWITCH($G$1+($G$2-1)*6,1,AB11,7,AS11,13,BJ11,default,NA)</f>
        <v>1.2534839439037446</v>
      </c>
      <c r="L11" s="93">
        <f>_xlfn.SWITCH($G$1+($G$2-1)*6,1,AC11,7,AT11,13,BK11,default,NA)</f>
        <v>4.9077588140500027E-2</v>
      </c>
      <c r="M11" s="102"/>
      <c r="N11" s="93">
        <f>_xlfn.SWITCH($G$1+($G$2-1)*6,1,AE11,7,AV11,13,BM11,default,NA)</f>
        <v>1.003927941150016E-2</v>
      </c>
      <c r="O11" s="93">
        <f>_xlfn.SWITCH($G$1+($G$2-1)*6,1,AF11,7,AW11,13,BN11,default,NA)</f>
        <v>5.49202990431294E-5</v>
      </c>
      <c r="P11" s="93">
        <f>_xlfn.SWITCH($G$1+($G$2-1)*6,1,AG11,7,AX11,13,BO11,default,NA)</f>
        <v>182.79724594391274</v>
      </c>
      <c r="Q11" s="102"/>
      <c r="R11" s="93">
        <f>_xlfn.SWITCH($G$1+($G$2-1)*6,1,AI11,7,AZ11,13,BQ11,default,NA)</f>
        <v>9.9999999999999998E-13</v>
      </c>
      <c r="S11" s="93">
        <f>_xlfn.SWITCH($G$1+($G$2-1)*6,1,AJ11,7,BA11,13,BR11,default,NA)</f>
        <v>9.9999999999999995E-7</v>
      </c>
      <c r="T11" s="93">
        <f>_xlfn.SWITCH($G$1+($G$2-1)*6,1,AK11,7,BB11,13,BS11,default,NA)</f>
        <v>9.9999999999999995E-7</v>
      </c>
      <c r="V11" s="124"/>
      <c r="W11" s="91">
        <v>1.0001472422997541E-2</v>
      </c>
      <c r="X11" s="91">
        <v>5.5998205320339894E-5</v>
      </c>
      <c r="Y11" s="91">
        <f t="shared" si="0"/>
        <v>178.60344569587065</v>
      </c>
      <c r="Z11" s="60"/>
      <c r="AA11" s="93">
        <v>6.1517968739637614E-2</v>
      </c>
      <c r="AB11" s="93">
        <v>1.2534839439037446</v>
      </c>
      <c r="AC11" s="93">
        <f t="shared" si="1"/>
        <v>4.9077588140500027E-2</v>
      </c>
      <c r="AD11" s="60"/>
      <c r="AE11" s="93">
        <v>1.003927941150016E-2</v>
      </c>
      <c r="AF11" s="93">
        <v>5.49202990431294E-5</v>
      </c>
      <c r="AG11" s="93">
        <f t="shared" si="2"/>
        <v>182.79724594391274</v>
      </c>
      <c r="AH11" s="76"/>
      <c r="AI11" s="93">
        <v>9.9999999999999998E-13</v>
      </c>
      <c r="AJ11" s="93">
        <f>0.000001</f>
        <v>9.9999999999999995E-7</v>
      </c>
      <c r="AK11" s="93">
        <f t="shared" si="3"/>
        <v>9.9999999999999995E-7</v>
      </c>
      <c r="AL11" s="72"/>
      <c r="AM11" s="124"/>
      <c r="AN11" s="91">
        <v>2.3336353530895314E-2</v>
      </c>
      <c r="AO11" s="91">
        <v>0.66278870301403048</v>
      </c>
      <c r="AP11" s="91">
        <f t="shared" si="4"/>
        <v>3.5209341113952741E-2</v>
      </c>
      <c r="AQ11" s="60"/>
      <c r="AR11" s="93">
        <v>6.692232568702304E-2</v>
      </c>
      <c r="AS11" s="93">
        <v>1.6339910641229776</v>
      </c>
      <c r="AT11" s="93">
        <f t="shared" si="5"/>
        <v>4.095635964994869E-2</v>
      </c>
      <c r="AU11" s="60"/>
      <c r="AV11" s="93">
        <v>6.608107707003266E-3</v>
      </c>
      <c r="AW11" s="93">
        <v>2.1213184023590546E-2</v>
      </c>
      <c r="AX11" s="93">
        <f t="shared" si="6"/>
        <v>0.31150946975496879</v>
      </c>
      <c r="AY11" s="76"/>
      <c r="AZ11" s="93">
        <v>9.9999999999999998E-13</v>
      </c>
      <c r="BA11" s="93">
        <f t="shared" si="12"/>
        <v>9.9999999999999995E-7</v>
      </c>
      <c r="BB11" s="93">
        <f t="shared" si="7"/>
        <v>9.9999999999999995E-7</v>
      </c>
      <c r="BC11" s="72"/>
      <c r="BD11" s="124"/>
      <c r="BE11" s="91">
        <v>9.4406846360000907E-3</v>
      </c>
      <c r="BF11" s="91">
        <v>1.3063181297226918</v>
      </c>
      <c r="BG11" s="91">
        <f t="shared" si="8"/>
        <v>7.2269414480255131E-3</v>
      </c>
      <c r="BH11" s="60"/>
      <c r="BI11" s="93">
        <v>7.2092250936709484E-2</v>
      </c>
      <c r="BJ11" s="93">
        <v>1.711104056624434</v>
      </c>
      <c r="BK11" s="93">
        <f t="shared" si="9"/>
        <v>4.2132008662833086E-2</v>
      </c>
      <c r="BL11" s="60"/>
      <c r="BM11" s="93">
        <v>1.2990711564901364E-2</v>
      </c>
      <c r="BN11" s="93">
        <v>0.27993668068049693</v>
      </c>
      <c r="BO11" s="93">
        <f t="shared" si="10"/>
        <v>4.6405892694456108E-2</v>
      </c>
      <c r="BP11" s="76"/>
      <c r="BQ11" s="93">
        <v>109.28235035727161</v>
      </c>
      <c r="BR11" s="93">
        <v>11.714917684867542</v>
      </c>
      <c r="BS11" s="93">
        <f t="shared" si="11"/>
        <v>9.3284778687292373</v>
      </c>
      <c r="BT11" s="72"/>
    </row>
    <row r="12" spans="1:72" x14ac:dyDescent="0.25">
      <c r="A12" s="58"/>
      <c r="B12" s="58"/>
      <c r="E12" s="124"/>
      <c r="F12" s="91">
        <f>_xlfn.SWITCH($G$1+($G$2-1)*6,1,W12,7,AN12,13,BE12,default,NA)</f>
        <v>4.925216729975896E-2</v>
      </c>
      <c r="G12" s="91">
        <f>_xlfn.SWITCH($G$1+($G$2-1)*6,1,X12,7,AO12,13,BF12,default,NA)</f>
        <v>1.70665453305256</v>
      </c>
      <c r="H12" s="91">
        <f>_xlfn.SWITCH($G$1+($G$2-1)*6,1,Y12,7,AP12,13,BG12,default,NA)</f>
        <v>2.8858896950670763E-2</v>
      </c>
      <c r="I12" s="102"/>
      <c r="J12" s="93">
        <f>_xlfn.SWITCH($G$1+($G$2-1)*6,1,AA12,7,AR12,13,BI12,default,NA)</f>
        <v>0.23118163099192829</v>
      </c>
      <c r="K12" s="93">
        <f>_xlfn.SWITCH($G$1+($G$2-1)*6,1,AB12,7,AS12,13,BJ12,default,NA)</f>
        <v>3.5853358447346038</v>
      </c>
      <c r="L12" s="93">
        <f>_xlfn.SWITCH($G$1+($G$2-1)*6,1,AC12,7,AT12,13,BK12,default,NA)</f>
        <v>6.4479770097811015E-2</v>
      </c>
      <c r="M12" s="102"/>
      <c r="N12" s="93">
        <f>_xlfn.SWITCH($G$1+($G$2-1)*6,1,AE12,7,AV12,13,BM12,default,NA)</f>
        <v>6.5990184126810444E-2</v>
      </c>
      <c r="O12" s="93">
        <f>_xlfn.SWITCH($G$1+($G$2-1)*6,1,AF12,7,AW12,13,BN12,default,NA)</f>
        <v>0.90871322501239349</v>
      </c>
      <c r="P12" s="93">
        <f>_xlfn.SWITCH($G$1+($G$2-1)*6,1,AG12,7,AX12,13,BO12,default,NA)</f>
        <v>7.2619372438329416E-2</v>
      </c>
      <c r="Q12" s="102"/>
      <c r="R12" s="93">
        <f>_xlfn.SWITCH($G$1+($G$2-1)*6,1,AI12,7,AZ12,13,BQ12,default,NA)</f>
        <v>9.9999999999999998E-13</v>
      </c>
      <c r="S12" s="93">
        <f>_xlfn.SWITCH($G$1+($G$2-1)*6,1,AJ12,7,BA12,13,BR12,default,NA)</f>
        <v>9.9999999999999995E-7</v>
      </c>
      <c r="T12" s="93">
        <f>_xlfn.SWITCH($G$1+($G$2-1)*6,1,AK12,7,BB12,13,BS12,default,NA)</f>
        <v>9.9999999999999995E-7</v>
      </c>
      <c r="V12" s="124"/>
      <c r="W12" s="91">
        <v>4.925216729975896E-2</v>
      </c>
      <c r="X12" s="91">
        <v>1.70665453305256</v>
      </c>
      <c r="Y12" s="91">
        <f t="shared" si="0"/>
        <v>2.8858896950670763E-2</v>
      </c>
      <c r="Z12" s="60"/>
      <c r="AA12" s="93">
        <v>0.23118163099192829</v>
      </c>
      <c r="AB12" s="93">
        <v>3.5853358447346038</v>
      </c>
      <c r="AC12" s="93">
        <f t="shared" si="1"/>
        <v>6.4479770097811015E-2</v>
      </c>
      <c r="AD12" s="60"/>
      <c r="AE12" s="93">
        <v>6.5990184126810444E-2</v>
      </c>
      <c r="AF12" s="93">
        <v>0.90871322501239349</v>
      </c>
      <c r="AG12" s="93">
        <f t="shared" si="2"/>
        <v>7.2619372438329416E-2</v>
      </c>
      <c r="AH12" s="76"/>
      <c r="AI12" s="93">
        <v>9.9999999999999998E-13</v>
      </c>
      <c r="AJ12" s="93">
        <f>0.000001</f>
        <v>9.9999999999999995E-7</v>
      </c>
      <c r="AK12" s="93">
        <f t="shared" si="3"/>
        <v>9.9999999999999995E-7</v>
      </c>
      <c r="AL12" s="72"/>
      <c r="AM12" s="124"/>
      <c r="AN12" s="91">
        <v>5.8614857750898655E-2</v>
      </c>
      <c r="AO12" s="91">
        <v>1.9367851255055033</v>
      </c>
      <c r="AP12" s="91">
        <f t="shared" si="4"/>
        <v>3.0263996237373057E-2</v>
      </c>
      <c r="AQ12" s="60"/>
      <c r="AR12" s="93">
        <v>0.41003822799444734</v>
      </c>
      <c r="AS12" s="93">
        <v>6.9585104986202948</v>
      </c>
      <c r="AT12" s="93">
        <f t="shared" si="5"/>
        <v>5.8926149220547709E-2</v>
      </c>
      <c r="AU12" s="60"/>
      <c r="AV12" s="93">
        <v>9.9097916503812482E-3</v>
      </c>
      <c r="AW12" s="93">
        <v>7.1560860300554793E-2</v>
      </c>
      <c r="AX12" s="93">
        <f t="shared" si="6"/>
        <v>0.1384806108920468</v>
      </c>
      <c r="AY12" s="76"/>
      <c r="AZ12" s="93">
        <v>9.9999999999999998E-13</v>
      </c>
      <c r="BA12" s="93">
        <f t="shared" si="12"/>
        <v>9.9999999999999995E-7</v>
      </c>
      <c r="BB12" s="93">
        <f t="shared" si="7"/>
        <v>9.9999999999999995E-7</v>
      </c>
      <c r="BC12" s="72"/>
      <c r="BD12" s="124"/>
      <c r="BE12" s="91">
        <v>5.7404964776416968E-2</v>
      </c>
      <c r="BF12" s="91">
        <v>2.0636967988283854</v>
      </c>
      <c r="BG12" s="91">
        <f t="shared" si="8"/>
        <v>2.7816569182550103E-2</v>
      </c>
      <c r="BH12" s="60"/>
      <c r="BI12" s="93">
        <v>0.28512491919245353</v>
      </c>
      <c r="BJ12" s="93">
        <v>3.9439553169867838</v>
      </c>
      <c r="BK12" s="93">
        <f t="shared" si="9"/>
        <v>7.2294155556075476E-2</v>
      </c>
      <c r="BL12" s="60"/>
      <c r="BM12" s="93">
        <v>7.4220490154000618E-2</v>
      </c>
      <c r="BN12" s="93">
        <v>1.384919072893128</v>
      </c>
      <c r="BO12" s="93">
        <f t="shared" si="10"/>
        <v>5.3591932992122275E-2</v>
      </c>
      <c r="BP12" s="76"/>
      <c r="BQ12" s="93">
        <v>9.9999999999999998E-13</v>
      </c>
      <c r="BR12" s="93">
        <f>0.000001</f>
        <v>9.9999999999999995E-7</v>
      </c>
      <c r="BS12" s="93">
        <f t="shared" si="11"/>
        <v>9.9999999999999995E-7</v>
      </c>
      <c r="BT12" s="72"/>
    </row>
    <row r="13" spans="1:72" x14ac:dyDescent="0.25">
      <c r="A13" s="58"/>
      <c r="B13" s="58"/>
      <c r="E13" s="124"/>
      <c r="F13" s="91">
        <f>_xlfn.SWITCH($G$1+($G$2-1)*6,1,W13,7,AN13,13,BE13,default,NA)</f>
        <v>0.22139754023194766</v>
      </c>
      <c r="G13" s="91">
        <f>_xlfn.SWITCH($G$1+($G$2-1)*6,1,X13,7,AO13,13,BF13,default,NA)</f>
        <v>3.9029931479719324</v>
      </c>
      <c r="H13" s="91">
        <f>_xlfn.SWITCH($G$1+($G$2-1)*6,1,Y13,7,AP13,13,BG13,default,NA)</f>
        <v>5.6725065056030123E-2</v>
      </c>
      <c r="I13" s="102"/>
      <c r="J13" s="93">
        <f>_xlfn.SWITCH($G$1+($G$2-1)*6,1,AA13,7,AR13,13,BI13,default,NA)</f>
        <v>1.0504228999956653</v>
      </c>
      <c r="K13" s="93">
        <f>_xlfn.SWITCH($G$1+($G$2-1)*6,1,AB13,7,AS13,13,BJ13,default,NA)</f>
        <v>3.9202918750662712</v>
      </c>
      <c r="L13" s="93">
        <f>_xlfn.SWITCH($G$1+($G$2-1)*6,1,AC13,7,AT13,13,BK13,default,NA)</f>
        <v>0.26794507487479058</v>
      </c>
      <c r="M13" s="102"/>
      <c r="N13" s="93">
        <f>_xlfn.SWITCH($G$1+($G$2-1)*6,1,AE13,7,AV13,13,BM13,default,NA)</f>
        <v>0.22531414084973075</v>
      </c>
      <c r="O13" s="93">
        <f>_xlfn.SWITCH($G$1+($G$2-1)*6,1,AF13,7,AW13,13,BN13,default,NA)</f>
        <v>2.8520341245631546</v>
      </c>
      <c r="P13" s="93">
        <f>_xlfn.SWITCH($G$1+($G$2-1)*6,1,AG13,7,AX13,13,BO13,default,NA)</f>
        <v>7.9001207913051208E-2</v>
      </c>
      <c r="Q13" s="102"/>
      <c r="R13" s="93">
        <f>_xlfn.SWITCH($G$1+($G$2-1)*6,1,AI13,7,AZ13,13,BQ13,default,NA)</f>
        <v>9.9999999999999998E-13</v>
      </c>
      <c r="S13" s="93">
        <f>_xlfn.SWITCH($G$1+($G$2-1)*6,1,AJ13,7,BA13,13,BR13,default,NA)</f>
        <v>9.9999999999999995E-7</v>
      </c>
      <c r="T13" s="93">
        <f>_xlfn.SWITCH($G$1+($G$2-1)*6,1,AK13,7,BB13,13,BS13,default,NA)</f>
        <v>9.9999999999999995E-7</v>
      </c>
      <c r="V13" s="124"/>
      <c r="W13" s="91">
        <v>0.22139754023194766</v>
      </c>
      <c r="X13" s="91">
        <v>3.9029931479719324</v>
      </c>
      <c r="Y13" s="91">
        <f t="shared" si="0"/>
        <v>5.6725065056030123E-2</v>
      </c>
      <c r="Z13" s="60"/>
      <c r="AA13" s="93">
        <v>1.0504228999956653</v>
      </c>
      <c r="AB13" s="93">
        <v>3.9202918750662712</v>
      </c>
      <c r="AC13" s="93">
        <f t="shared" si="1"/>
        <v>0.26794507487479058</v>
      </c>
      <c r="AD13" s="60"/>
      <c r="AE13" s="93">
        <v>0.22531414084973075</v>
      </c>
      <c r="AF13" s="93">
        <v>2.8520341245631546</v>
      </c>
      <c r="AG13" s="93">
        <f t="shared" si="2"/>
        <v>7.9001207913051208E-2</v>
      </c>
      <c r="AH13" s="76"/>
      <c r="AI13" s="93">
        <v>9.9999999999999998E-13</v>
      </c>
      <c r="AJ13" s="93">
        <f>0.000001</f>
        <v>9.9999999999999995E-7</v>
      </c>
      <c r="AK13" s="93">
        <f t="shared" si="3"/>
        <v>9.9999999999999995E-7</v>
      </c>
      <c r="AL13" s="72"/>
      <c r="AM13" s="124"/>
      <c r="AN13" s="91">
        <v>0.40465379674659002</v>
      </c>
      <c r="AO13" s="91">
        <v>7.1577468028932199</v>
      </c>
      <c r="AP13" s="91">
        <f t="shared" si="4"/>
        <v>5.6533684117329445E-2</v>
      </c>
      <c r="AQ13" s="60"/>
      <c r="AR13" s="93">
        <v>1.151274160982955E-2</v>
      </c>
      <c r="AS13" s="93">
        <v>7.0499969646346361E-2</v>
      </c>
      <c r="AT13" s="93">
        <f t="shared" si="5"/>
        <v>0.16330136973933002</v>
      </c>
      <c r="AU13" s="60"/>
      <c r="AV13" s="93">
        <v>5.6483757389163676E-2</v>
      </c>
      <c r="AW13" s="93">
        <v>1.2963912080521911</v>
      </c>
      <c r="AX13" s="93">
        <f t="shared" si="6"/>
        <v>4.3569994179480515E-2</v>
      </c>
      <c r="AY13" s="76"/>
      <c r="AZ13" s="93">
        <v>9.9999999999999998E-13</v>
      </c>
      <c r="BA13" s="93">
        <f t="shared" si="12"/>
        <v>9.9999999999999995E-7</v>
      </c>
      <c r="BB13" s="93">
        <f t="shared" si="7"/>
        <v>9.9999999999999995E-7</v>
      </c>
      <c r="BC13" s="72"/>
      <c r="BD13" s="124"/>
      <c r="BE13" s="91">
        <v>0.26940909446811362</v>
      </c>
      <c r="BF13" s="91">
        <v>4.2593055076403585</v>
      </c>
      <c r="BG13" s="91">
        <f t="shared" si="8"/>
        <v>6.3251883196649442E-2</v>
      </c>
      <c r="BH13" s="60"/>
      <c r="BI13" s="93">
        <v>0.91788665416203841</v>
      </c>
      <c r="BJ13" s="93">
        <v>3.7581387466535783</v>
      </c>
      <c r="BK13" s="93">
        <f t="shared" si="9"/>
        <v>0.2442396931138765</v>
      </c>
      <c r="BL13" s="60"/>
      <c r="BM13" s="93">
        <v>0.30444345848232734</v>
      </c>
      <c r="BN13" s="93">
        <v>3.5327338650895928</v>
      </c>
      <c r="BO13" s="93">
        <f t="shared" si="10"/>
        <v>8.6177863974082988E-2</v>
      </c>
      <c r="BP13" s="76"/>
      <c r="BQ13" s="93">
        <v>9.9999999999999998E-13</v>
      </c>
      <c r="BR13" s="93">
        <f>0.000001</f>
        <v>9.9999999999999995E-7</v>
      </c>
      <c r="BS13" s="93">
        <f t="shared" si="11"/>
        <v>9.9999999999999995E-7</v>
      </c>
      <c r="BT13" s="72"/>
    </row>
    <row r="14" spans="1:72" x14ac:dyDescent="0.25">
      <c r="A14" s="58"/>
      <c r="B14" s="58"/>
      <c r="E14" s="124"/>
      <c r="F14" s="91">
        <f>_xlfn.SWITCH($G$1+($G$2-1)*6,1,W14,7,AN14,13,BE14,default,NA)</f>
        <v>1.0410834938986613</v>
      </c>
      <c r="G14" s="91">
        <f>_xlfn.SWITCH($G$1+($G$2-1)*6,1,X14,7,AO14,13,BF14,default,NA)</f>
        <v>4.0624122091897847</v>
      </c>
      <c r="H14" s="91">
        <f>_xlfn.SWITCH($G$1+($G$2-1)*6,1,Y14,7,AP14,13,BG14,default,NA)</f>
        <v>0.25627224424532169</v>
      </c>
      <c r="I14" s="102"/>
      <c r="J14" s="93">
        <f>_xlfn.SWITCH($G$1+($G$2-1)*6,1,AA14,7,AR14,13,BI14,default,NA)</f>
        <v>88.563051984428611</v>
      </c>
      <c r="K14" s="93">
        <f>_xlfn.SWITCH($G$1+($G$2-1)*6,1,AB14,7,AS14,13,BJ14,default,NA)</f>
        <v>19.120431048812335</v>
      </c>
      <c r="L14" s="93">
        <f>_xlfn.SWITCH($G$1+($G$2-1)*6,1,AC14,7,AT14,13,BK14,default,NA)</f>
        <v>4.6318543634469842</v>
      </c>
      <c r="M14" s="102"/>
      <c r="N14" s="93">
        <f>_xlfn.SWITCH($G$1+($G$2-1)*6,1,AE14,7,AV14,13,BM14,default,NA)</f>
        <v>1.0685719370820665</v>
      </c>
      <c r="O14" s="93">
        <f>_xlfn.SWITCH($G$1+($G$2-1)*6,1,AF14,7,AW14,13,BN14,default,NA)</f>
        <v>3.7174485528113856</v>
      </c>
      <c r="P14" s="93">
        <f>_xlfn.SWITCH($G$1+($G$2-1)*6,1,AG14,7,AX14,13,BO14,default,NA)</f>
        <v>0.28744767329031096</v>
      </c>
      <c r="Q14" s="102"/>
      <c r="R14" s="93">
        <f>_xlfn.SWITCH($G$1+($G$2-1)*6,1,AI14,7,AZ14,13,BQ14,default,NA)</f>
        <v>9.9999999999999998E-13</v>
      </c>
      <c r="S14" s="93">
        <f>_xlfn.SWITCH($G$1+($G$2-1)*6,1,AJ14,7,BA14,13,BR14,default,NA)</f>
        <v>9.9999999999999995E-7</v>
      </c>
      <c r="T14" s="93">
        <f>_xlfn.SWITCH($G$1+($G$2-1)*6,1,AK14,7,BB14,13,BS14,default,NA)</f>
        <v>9.9999999999999995E-7</v>
      </c>
      <c r="V14" s="124"/>
      <c r="W14" s="91">
        <v>1.0410834938986613</v>
      </c>
      <c r="X14" s="91">
        <v>4.0624122091897847</v>
      </c>
      <c r="Y14" s="91">
        <f t="shared" si="0"/>
        <v>0.25627224424532169</v>
      </c>
      <c r="Z14" s="60"/>
      <c r="AA14" s="93">
        <v>88.563051984428611</v>
      </c>
      <c r="AB14" s="93">
        <v>19.120431048812335</v>
      </c>
      <c r="AC14" s="93">
        <f t="shared" si="1"/>
        <v>4.6318543634469842</v>
      </c>
      <c r="AD14" s="60"/>
      <c r="AE14" s="93">
        <v>1.0685719370820665</v>
      </c>
      <c r="AF14" s="93">
        <v>3.7174485528113856</v>
      </c>
      <c r="AG14" s="93">
        <f t="shared" si="2"/>
        <v>0.28744767329031096</v>
      </c>
      <c r="AH14" s="76"/>
      <c r="AI14" s="93">
        <v>9.9999999999999998E-13</v>
      </c>
      <c r="AJ14" s="93">
        <f>0.000001</f>
        <v>9.9999999999999995E-7</v>
      </c>
      <c r="AK14" s="93">
        <f t="shared" si="3"/>
        <v>9.9999999999999995E-7</v>
      </c>
      <c r="AL14" s="72"/>
      <c r="AM14" s="124"/>
      <c r="AN14" s="91">
        <v>5.174088995314006E-3</v>
      </c>
      <c r="AO14" s="91">
        <v>0.80618913509408641</v>
      </c>
      <c r="AP14" s="91">
        <f t="shared" si="4"/>
        <v>6.4179592233157088E-3</v>
      </c>
      <c r="AQ14" s="60"/>
      <c r="AR14" s="93">
        <v>9.9999999999999998E-13</v>
      </c>
      <c r="AS14" s="93">
        <f>0.000001</f>
        <v>9.9999999999999995E-7</v>
      </c>
      <c r="AT14" s="93">
        <f t="shared" si="5"/>
        <v>9.9999999999999995E-7</v>
      </c>
      <c r="AU14" s="60"/>
      <c r="AV14" s="93">
        <v>0.41584906763738327</v>
      </c>
      <c r="AW14" s="93">
        <v>6.2750225978976939</v>
      </c>
      <c r="AX14" s="93">
        <f t="shared" si="6"/>
        <v>6.6270529093664807E-2</v>
      </c>
      <c r="AY14" s="76"/>
      <c r="AZ14" s="93">
        <v>9.9999999999999998E-13</v>
      </c>
      <c r="BA14" s="93">
        <f t="shared" si="12"/>
        <v>9.9999999999999995E-7</v>
      </c>
      <c r="BB14" s="93">
        <f t="shared" si="7"/>
        <v>9.9999999999999995E-7</v>
      </c>
      <c r="BC14" s="72"/>
      <c r="BD14" s="124"/>
      <c r="BE14" s="91">
        <v>0.90165503624755206</v>
      </c>
      <c r="BF14" s="91">
        <v>3.9487916745008769</v>
      </c>
      <c r="BG14" s="91">
        <f t="shared" si="8"/>
        <v>0.22833694724134068</v>
      </c>
      <c r="BH14" s="60"/>
      <c r="BI14" s="93">
        <v>109.61017118308365</v>
      </c>
      <c r="BJ14" s="93">
        <v>11.878359771450024</v>
      </c>
      <c r="BK14" s="93">
        <f t="shared" si="9"/>
        <v>9.2277194235634141</v>
      </c>
      <c r="BL14" s="60"/>
      <c r="BM14" s="93">
        <v>1.0030199411469212</v>
      </c>
      <c r="BN14" s="93">
        <v>3.2101458863832422</v>
      </c>
      <c r="BO14" s="93">
        <f t="shared" si="10"/>
        <v>0.31245307118331256</v>
      </c>
      <c r="BP14" s="76"/>
      <c r="BQ14" s="93">
        <v>9.9999999999999998E-13</v>
      </c>
      <c r="BR14" s="93">
        <f>0.000001</f>
        <v>9.9999999999999995E-7</v>
      </c>
      <c r="BS14" s="93">
        <f t="shared" si="11"/>
        <v>9.9999999999999995E-7</v>
      </c>
      <c r="BT14" s="72"/>
    </row>
    <row r="15" spans="1:72" x14ac:dyDescent="0.25">
      <c r="A15" s="58"/>
      <c r="B15" s="58"/>
      <c r="E15" s="125"/>
      <c r="F15" s="91">
        <f>_xlfn.SWITCH($G$1+($G$2-1)*6,1,W15,7,AN15,13,BE15,default,NA)</f>
        <v>88.895575098527758</v>
      </c>
      <c r="G15" s="91">
        <f>_xlfn.SWITCH($G$1+($G$2-1)*6,1,X15,7,AO15,13,BF15,default,NA)</f>
        <v>19.774934847766339</v>
      </c>
      <c r="H15" s="91">
        <f>_xlfn.SWITCH($G$1+($G$2-1)*6,1,Y15,7,AP15,13,BG15,default,NA)</f>
        <v>4.4953662696172616</v>
      </c>
      <c r="I15" s="102"/>
      <c r="J15" s="93">
        <f>_xlfn.SWITCH($G$1+($G$2-1)*6,1,AA15,7,AR15,13,BI15,default,NA)</f>
        <v>9.9999999999999998E-13</v>
      </c>
      <c r="K15" s="93">
        <f>_xlfn.SWITCH($G$1+($G$2-1)*6,1,AB15,7,AS15,13,BJ15,default,NA)</f>
        <v>9.9999999999999995E-7</v>
      </c>
      <c r="L15" s="93">
        <f>_xlfn.SWITCH($G$1+($G$2-1)*6,1,AC15,7,AT15,13,BK15,default,NA)</f>
        <v>9.9999999999999995E-7</v>
      </c>
      <c r="M15" s="102"/>
      <c r="N15" s="93">
        <f>_xlfn.SWITCH($G$1+($G$2-1)*6,1,AE15,7,AV15,13,BM15,default,NA)</f>
        <v>88.664760554996903</v>
      </c>
      <c r="O15" s="93">
        <f>_xlfn.SWITCH($G$1+($G$2-1)*6,1,AF15,7,AW15,13,BN15,default,NA)</f>
        <v>19.008815725617811</v>
      </c>
      <c r="P15" s="93">
        <f>_xlfn.SWITCH($G$1+($G$2-1)*6,1,AG15,7,AX15,13,BO15,default,NA)</f>
        <v>4.6644021297710374</v>
      </c>
      <c r="Q15" s="102"/>
      <c r="R15" s="93">
        <f>_xlfn.SWITCH($G$1+($G$2-1)*6,1,AI15,7,AZ15,13,BQ15,default,NA)</f>
        <v>9.9999999999999998E-13</v>
      </c>
      <c r="S15" s="93">
        <f>_xlfn.SWITCH($G$1+($G$2-1)*6,1,AJ15,7,BA15,13,BR15,default,NA)</f>
        <v>9.9999999999999995E-7</v>
      </c>
      <c r="T15" s="93">
        <f>_xlfn.SWITCH($G$1+($G$2-1)*6,1,AK15,7,BB15,13,BS15,default,NA)</f>
        <v>9.9999999999999995E-7</v>
      </c>
      <c r="U15" s="104">
        <f>_xlfn.SWITCH($G$1+($G$2-1)*6,1,AL15,7,BC15,13,BT15,default,NA)</f>
        <v>0</v>
      </c>
      <c r="V15" s="125"/>
      <c r="W15" s="91">
        <v>88.895575098527758</v>
      </c>
      <c r="X15" s="91">
        <v>19.774934847766339</v>
      </c>
      <c r="Y15" s="91">
        <f t="shared" si="0"/>
        <v>4.4953662696172616</v>
      </c>
      <c r="Z15" s="60"/>
      <c r="AA15" s="93">
        <v>9.9999999999999998E-13</v>
      </c>
      <c r="AB15" s="93">
        <f>0.000001</f>
        <v>9.9999999999999995E-7</v>
      </c>
      <c r="AC15" s="93">
        <f t="shared" si="1"/>
        <v>9.9999999999999995E-7</v>
      </c>
      <c r="AD15" s="60"/>
      <c r="AE15" s="93">
        <v>88.664760554996903</v>
      </c>
      <c r="AF15" s="93">
        <v>19.008815725617811</v>
      </c>
      <c r="AG15" s="93">
        <f t="shared" si="2"/>
        <v>4.6644021297710374</v>
      </c>
      <c r="AH15" s="76"/>
      <c r="AI15" s="93">
        <v>9.9999999999999998E-13</v>
      </c>
      <c r="AJ15" s="93">
        <f>0.000001</f>
        <v>9.9999999999999995E-7</v>
      </c>
      <c r="AK15" s="93">
        <f t="shared" si="3"/>
        <v>9.9999999999999995E-7</v>
      </c>
      <c r="AL15" s="72"/>
      <c r="AM15" s="125"/>
      <c r="AN15" s="91">
        <v>9.9999999999999998E-13</v>
      </c>
      <c r="AO15" s="91">
        <f>0.000001</f>
        <v>9.9999999999999995E-7</v>
      </c>
      <c r="AP15" s="91">
        <f t="shared" si="4"/>
        <v>9.9999999999999995E-7</v>
      </c>
      <c r="AQ15" s="60"/>
      <c r="AR15" s="93">
        <v>9.9999999999999998E-13</v>
      </c>
      <c r="AS15" s="93">
        <f>0.000001</f>
        <v>9.9999999999999995E-7</v>
      </c>
      <c r="AT15" s="93">
        <f t="shared" si="5"/>
        <v>9.9999999999999995E-7</v>
      </c>
      <c r="AU15" s="60"/>
      <c r="AV15" s="93">
        <v>1.0540407053271292E-2</v>
      </c>
      <c r="AW15" s="93">
        <v>7.6083358894794978E-2</v>
      </c>
      <c r="AX15" s="93">
        <f t="shared" si="6"/>
        <v>0.13853761461617572</v>
      </c>
      <c r="AY15" s="76"/>
      <c r="AZ15" s="93">
        <v>9.9999999999999998E-13</v>
      </c>
      <c r="BA15" s="93">
        <f t="shared" si="12"/>
        <v>9.9999999999999995E-7</v>
      </c>
      <c r="BB15" s="93">
        <f t="shared" si="7"/>
        <v>9.9999999999999995E-7</v>
      </c>
      <c r="BC15" s="72"/>
      <c r="BD15" s="125"/>
      <c r="BE15" s="91">
        <v>109.84418046965864</v>
      </c>
      <c r="BF15" s="91">
        <v>12.283342875008906</v>
      </c>
      <c r="BG15" s="91">
        <f t="shared" si="8"/>
        <v>8.9425314906044253</v>
      </c>
      <c r="BH15" s="60"/>
      <c r="BI15" s="93">
        <v>9.9999999999999998E-13</v>
      </c>
      <c r="BJ15" s="93">
        <f>0.000001</f>
        <v>9.9999999999999995E-7</v>
      </c>
      <c r="BK15" s="93">
        <f t="shared" si="9"/>
        <v>9.9999999999999995E-7</v>
      </c>
      <c r="BL15" s="60"/>
      <c r="BM15" s="93">
        <v>109.4240007895559</v>
      </c>
      <c r="BN15" s="93">
        <v>11.801385924426699</v>
      </c>
      <c r="BO15" s="93">
        <f t="shared" si="10"/>
        <v>9.2721313827275438</v>
      </c>
      <c r="BP15" s="76"/>
      <c r="BQ15" s="93">
        <v>9.9999999999999998E-13</v>
      </c>
      <c r="BR15" s="93">
        <f>0.000001</f>
        <v>9.9999999999999995E-7</v>
      </c>
      <c r="BS15" s="93">
        <f t="shared" si="11"/>
        <v>9.9999999999999995E-7</v>
      </c>
      <c r="BT15" s="72"/>
    </row>
    <row r="16" spans="1:72" x14ac:dyDescent="0.25">
      <c r="A16" s="58"/>
      <c r="B16" s="58"/>
      <c r="F16" s="105"/>
      <c r="G16" s="105"/>
      <c r="H16" s="105"/>
      <c r="I16" s="105"/>
      <c r="J16" s="105"/>
      <c r="K16" s="105"/>
      <c r="L16" s="105"/>
      <c r="M16" s="105"/>
      <c r="N16" s="105"/>
      <c r="O16" s="105"/>
      <c r="P16" s="105"/>
      <c r="Q16" s="105"/>
      <c r="R16" s="105"/>
      <c r="S16" s="105"/>
      <c r="T16" s="105"/>
      <c r="U16" s="104">
        <f>_xlfn.SWITCH($G$1+($G$2-1)*6,1,AL16,7,BC16,13,BT16,default,NA)</f>
        <v>0</v>
      </c>
      <c r="AH16" s="74"/>
      <c r="AL16" s="72"/>
      <c r="AY16" s="74"/>
      <c r="BC16" s="72"/>
      <c r="BP16" s="74"/>
      <c r="BT16" s="72"/>
    </row>
    <row r="17" spans="1:72" ht="15" customHeight="1" x14ac:dyDescent="0.25">
      <c r="A17" s="58"/>
      <c r="B17" s="58"/>
      <c r="E17" s="123" t="s">
        <v>38</v>
      </c>
      <c r="F17" s="126" t="s">
        <v>123</v>
      </c>
      <c r="G17" s="127"/>
      <c r="H17" s="128"/>
      <c r="J17" s="131" t="s">
        <v>133</v>
      </c>
      <c r="K17" s="131"/>
      <c r="L17" s="131"/>
      <c r="M17" s="57"/>
      <c r="N17" s="130" t="s">
        <v>124</v>
      </c>
      <c r="O17" s="130"/>
      <c r="P17" s="130"/>
      <c r="R17" s="129" t="s">
        <v>125</v>
      </c>
      <c r="S17" s="129"/>
      <c r="T17" s="129"/>
      <c r="U17" s="104">
        <f>_xlfn.SWITCH($G$1+($G$2-1)*6,1,AL17,7,BC17,13,BT17,default,NA)</f>
        <v>0</v>
      </c>
      <c r="V17" s="123" t="s">
        <v>38</v>
      </c>
      <c r="W17" s="126" t="s">
        <v>31</v>
      </c>
      <c r="X17" s="127"/>
      <c r="Y17" s="128"/>
      <c r="AA17" s="131" t="s">
        <v>32</v>
      </c>
      <c r="AB17" s="131"/>
      <c r="AC17" s="131"/>
      <c r="AD17" s="57"/>
      <c r="AE17" s="130" t="s">
        <v>33</v>
      </c>
      <c r="AF17" s="130"/>
      <c r="AG17" s="130"/>
      <c r="AH17" s="74"/>
      <c r="AI17" s="129" t="s">
        <v>34</v>
      </c>
      <c r="AJ17" s="129"/>
      <c r="AK17" s="129"/>
      <c r="AL17" s="72"/>
      <c r="AM17" s="123" t="s">
        <v>38</v>
      </c>
      <c r="AN17" s="126" t="s">
        <v>31</v>
      </c>
      <c r="AO17" s="127"/>
      <c r="AP17" s="128"/>
      <c r="AR17" s="131" t="s">
        <v>32</v>
      </c>
      <c r="AS17" s="131"/>
      <c r="AT17" s="131"/>
      <c r="AU17" s="57"/>
      <c r="AV17" s="130" t="s">
        <v>33</v>
      </c>
      <c r="AW17" s="130"/>
      <c r="AX17" s="130"/>
      <c r="AY17" s="74"/>
      <c r="AZ17" s="129" t="s">
        <v>34</v>
      </c>
      <c r="BA17" s="129"/>
      <c r="BB17" s="129"/>
      <c r="BC17" s="72"/>
      <c r="BD17" s="123" t="s">
        <v>38</v>
      </c>
      <c r="BE17" s="126" t="s">
        <v>31</v>
      </c>
      <c r="BF17" s="127"/>
      <c r="BG17" s="128"/>
      <c r="BI17" s="131" t="s">
        <v>32</v>
      </c>
      <c r="BJ17" s="131"/>
      <c r="BK17" s="131"/>
      <c r="BL17" s="57"/>
      <c r="BM17" s="130" t="s">
        <v>33</v>
      </c>
      <c r="BN17" s="130"/>
      <c r="BO17" s="130"/>
      <c r="BP17" s="74"/>
      <c r="BQ17" s="129" t="s">
        <v>34</v>
      </c>
      <c r="BR17" s="129"/>
      <c r="BS17" s="129"/>
      <c r="BT17" s="72"/>
    </row>
    <row r="18" spans="1:72" ht="15" customHeight="1" x14ac:dyDescent="0.25">
      <c r="A18" s="58"/>
      <c r="B18" s="58"/>
      <c r="E18" s="124"/>
      <c r="F18" s="92" t="s">
        <v>35</v>
      </c>
      <c r="G18" s="92" t="s">
        <v>36</v>
      </c>
      <c r="H18" s="92" t="s">
        <v>37</v>
      </c>
      <c r="I18" s="1"/>
      <c r="J18" s="90" t="s">
        <v>35</v>
      </c>
      <c r="K18" s="90" t="s">
        <v>36</v>
      </c>
      <c r="L18" s="90" t="s">
        <v>37</v>
      </c>
      <c r="M18" s="57"/>
      <c r="N18" s="92" t="s">
        <v>35</v>
      </c>
      <c r="O18" s="92" t="s">
        <v>36</v>
      </c>
      <c r="P18" s="92" t="s">
        <v>37</v>
      </c>
      <c r="Q18" s="75"/>
      <c r="R18" s="92" t="s">
        <v>35</v>
      </c>
      <c r="S18" s="92" t="s">
        <v>36</v>
      </c>
      <c r="T18" s="92" t="s">
        <v>37</v>
      </c>
      <c r="U18" s="104">
        <f>_xlfn.SWITCH($G$1+($G$2-1)*6,1,AL18,7,BC18,13,BT18,default,NA)</f>
        <v>0</v>
      </c>
      <c r="V18" s="124"/>
      <c r="W18" s="92" t="s">
        <v>35</v>
      </c>
      <c r="X18" s="92" t="s">
        <v>36</v>
      </c>
      <c r="Y18" s="92" t="s">
        <v>37</v>
      </c>
      <c r="Z18" s="1"/>
      <c r="AA18" s="90" t="s">
        <v>35</v>
      </c>
      <c r="AB18" s="90" t="s">
        <v>36</v>
      </c>
      <c r="AC18" s="90" t="s">
        <v>37</v>
      </c>
      <c r="AD18" s="57"/>
      <c r="AE18" s="92" t="s">
        <v>35</v>
      </c>
      <c r="AF18" s="92" t="s">
        <v>36</v>
      </c>
      <c r="AG18" s="92" t="s">
        <v>37</v>
      </c>
      <c r="AH18" s="75"/>
      <c r="AI18" s="92" t="s">
        <v>35</v>
      </c>
      <c r="AJ18" s="92" t="s">
        <v>36</v>
      </c>
      <c r="AK18" s="92" t="s">
        <v>37</v>
      </c>
      <c r="AL18" s="73"/>
      <c r="AM18" s="124"/>
      <c r="AN18" s="92" t="s">
        <v>35</v>
      </c>
      <c r="AO18" s="92" t="s">
        <v>36</v>
      </c>
      <c r="AP18" s="92" t="s">
        <v>37</v>
      </c>
      <c r="AQ18" s="1"/>
      <c r="AR18" s="90" t="s">
        <v>35</v>
      </c>
      <c r="AS18" s="90" t="s">
        <v>36</v>
      </c>
      <c r="AT18" s="90" t="s">
        <v>37</v>
      </c>
      <c r="AU18" s="57"/>
      <c r="AV18" s="92" t="s">
        <v>35</v>
      </c>
      <c r="AW18" s="92" t="s">
        <v>36</v>
      </c>
      <c r="AX18" s="92" t="s">
        <v>37</v>
      </c>
      <c r="AY18" s="75"/>
      <c r="AZ18" s="92" t="s">
        <v>35</v>
      </c>
      <c r="BA18" s="92" t="s">
        <v>36</v>
      </c>
      <c r="BB18" s="92" t="s">
        <v>37</v>
      </c>
      <c r="BC18" s="73"/>
      <c r="BD18" s="124"/>
      <c r="BE18" s="92" t="s">
        <v>35</v>
      </c>
      <c r="BF18" s="92" t="s">
        <v>36</v>
      </c>
      <c r="BG18" s="92" t="s">
        <v>37</v>
      </c>
      <c r="BH18" s="1"/>
      <c r="BI18" s="90" t="s">
        <v>35</v>
      </c>
      <c r="BJ18" s="90" t="s">
        <v>36</v>
      </c>
      <c r="BK18" s="90" t="s">
        <v>37</v>
      </c>
      <c r="BL18" s="57"/>
      <c r="BM18" s="92" t="s">
        <v>35</v>
      </c>
      <c r="BN18" s="92" t="s">
        <v>36</v>
      </c>
      <c r="BO18" s="92" t="s">
        <v>37</v>
      </c>
      <c r="BP18" s="75"/>
      <c r="BQ18" s="92" t="s">
        <v>35</v>
      </c>
      <c r="BR18" s="92" t="s">
        <v>36</v>
      </c>
      <c r="BS18" s="92" t="s">
        <v>37</v>
      </c>
      <c r="BT18" s="73"/>
    </row>
    <row r="19" spans="1:72" x14ac:dyDescent="0.25">
      <c r="A19" s="58"/>
      <c r="B19" s="58"/>
      <c r="E19" s="124"/>
      <c r="F19" s="93">
        <f>_xlfn.SWITCH($G$1+($G$2-1)*6,1,W19,7,AN19,13,BE19,default,NA)</f>
        <v>0.23784617993558924</v>
      </c>
      <c r="G19" s="93">
        <f>_xlfn.SWITCH($G$1+($G$2-1)*6,1,X19,7,AO19,13,BF19,default,NA)</f>
        <v>0.13803885555425893</v>
      </c>
      <c r="H19" s="93">
        <f>_xlfn.SWITCH($G$1+($G$2-1)*6,1,Y19,7,AP19,13,BG19,default,NA)</f>
        <v>1.7230379010357633</v>
      </c>
      <c r="I19" s="102"/>
      <c r="J19" s="91">
        <f>_xlfn.SWITCH($G$1+($G$2-1)*6,1,AA19,7,AR19,13,BI19,default,NA)</f>
        <v>0.23375413719761573</v>
      </c>
      <c r="K19" s="91">
        <f>_xlfn.SWITCH($G$1+($G$2-1)*6,1,AB19,7,AS19,13,BJ19,default,NA)</f>
        <v>0.16735985900322309</v>
      </c>
      <c r="L19" s="91">
        <f>_xlfn.SWITCH($G$1+($G$2-1)*6,1,AC19,7,AT19,13,BK19,default,NA)</f>
        <v>1.3967156676029107</v>
      </c>
      <c r="M19" s="102"/>
      <c r="N19" s="93">
        <f>_xlfn.SWITCH($G$1+($G$2-1)*6,1,AE19,7,AV19,13,BM19,default,NA)</f>
        <v>0.2336145416336835</v>
      </c>
      <c r="O19" s="93">
        <f>_xlfn.SWITCH($G$1+($G$2-1)*6,1,AF19,7,AW19,13,BN19,default,NA)</f>
        <v>0.18384823099664471</v>
      </c>
      <c r="P19" s="93">
        <f>_xlfn.SWITCH($G$1+($G$2-1)*6,1,AG19,7,AX19,13,BO19,default,NA)</f>
        <v>1.2706923551412743</v>
      </c>
      <c r="Q19" s="102"/>
      <c r="R19" s="93">
        <f>_xlfn.SWITCH($G$1+($G$2-1)*6,1,AI19,7,AZ19,13,BQ19,default,NA)</f>
        <v>0.21354637350967123</v>
      </c>
      <c r="S19" s="93">
        <f>_xlfn.SWITCH($G$1+($G$2-1)*6,1,AJ19,7,BA19,13,BR19,default,NA)</f>
        <v>0.21121327591265104</v>
      </c>
      <c r="T19" s="93">
        <f>_xlfn.SWITCH($G$1+($G$2-1)*6,1,AK19,7,BB19,13,BS19,default,NA)</f>
        <v>1.0110461692662969</v>
      </c>
      <c r="U19" s="104">
        <f>_xlfn.SWITCH($G$1+($G$2-1)*6,1,AL19,7,BC19,13,BT19,default,NA)</f>
        <v>0</v>
      </c>
      <c r="V19" s="124"/>
      <c r="W19" s="93">
        <v>0.23784617993558924</v>
      </c>
      <c r="X19" s="93">
        <v>0.13803885555425893</v>
      </c>
      <c r="Y19" s="93">
        <f>W19/X19</f>
        <v>1.7230379010357633</v>
      </c>
      <c r="Z19" s="60"/>
      <c r="AA19" s="91">
        <v>0.23375413719761573</v>
      </c>
      <c r="AB19" s="91">
        <v>0.16735985900322309</v>
      </c>
      <c r="AC19" s="91">
        <f>AA19/AB19</f>
        <v>1.3967156676029107</v>
      </c>
      <c r="AD19" s="60"/>
      <c r="AE19" s="93">
        <v>0.2336145416336835</v>
      </c>
      <c r="AF19" s="93">
        <v>0.18384823099664471</v>
      </c>
      <c r="AG19" s="93">
        <f>AE19/AF19</f>
        <v>1.2706923551412743</v>
      </c>
      <c r="AH19" s="76"/>
      <c r="AI19" s="93">
        <v>0.21354637350967123</v>
      </c>
      <c r="AJ19" s="93">
        <v>0.21121327591265104</v>
      </c>
      <c r="AK19" s="93">
        <f>AI19/AJ19</f>
        <v>1.0110461692662969</v>
      </c>
      <c r="AL19" s="72"/>
      <c r="AM19" s="124"/>
      <c r="AN19" s="93">
        <v>1.7775862757050292E-5</v>
      </c>
      <c r="AO19" s="93">
        <v>8.050903812246162E-5</v>
      </c>
      <c r="AP19" s="93">
        <f>AN19/AO19</f>
        <v>0.22079338135938945</v>
      </c>
      <c r="AQ19" s="60"/>
      <c r="AR19" s="91">
        <v>1.7684773803961054E-5</v>
      </c>
      <c r="AS19" s="91">
        <v>8.1340164391584943E-5</v>
      </c>
      <c r="AT19" s="91">
        <f>AR19/AS19</f>
        <v>0.21741748294020702</v>
      </c>
      <c r="AU19" s="60"/>
      <c r="AV19" s="93">
        <v>1.7686189787372233E-5</v>
      </c>
      <c r="AW19" s="93">
        <v>7.1462986485092305E-5</v>
      </c>
      <c r="AX19" s="93">
        <f>AV19/AW19</f>
        <v>0.24748741491599571</v>
      </c>
      <c r="AY19" s="76"/>
      <c r="AZ19" s="93">
        <v>1.7686091264747309E-5</v>
      </c>
      <c r="BA19" s="93">
        <v>7.1448260861518406E-5</v>
      </c>
      <c r="BB19" s="93">
        <f>AZ19/BA19</f>
        <v>0.24753704361015355</v>
      </c>
      <c r="BC19" s="72"/>
      <c r="BD19" s="124"/>
      <c r="BE19" s="93">
        <v>4.0347755398902931</v>
      </c>
      <c r="BF19" s="93">
        <v>2.5204103980271491</v>
      </c>
      <c r="BG19" s="93">
        <f>BE19/BF19</f>
        <v>1.6008406976294469</v>
      </c>
      <c r="BH19" s="60"/>
      <c r="BI19" s="91">
        <v>3.556483400493323</v>
      </c>
      <c r="BJ19" s="91">
        <v>3.1626551314291937</v>
      </c>
      <c r="BK19" s="91">
        <f>BI19/BJ19</f>
        <v>1.1245245696093837</v>
      </c>
      <c r="BL19" s="60"/>
      <c r="BM19" s="93">
        <v>3.8133799785762306</v>
      </c>
      <c r="BN19" s="93">
        <v>2.7563377696314144</v>
      </c>
      <c r="BO19" s="93">
        <f>BM19/BN19</f>
        <v>1.3834951654296588</v>
      </c>
      <c r="BP19" s="76"/>
      <c r="BQ19" s="93">
        <v>4.1209164887468264</v>
      </c>
      <c r="BR19" s="93">
        <v>2.4210987697272919</v>
      </c>
      <c r="BS19" s="93">
        <f>BQ19/BR19</f>
        <v>1.7020852433917839</v>
      </c>
      <c r="BT19" s="72"/>
    </row>
    <row r="20" spans="1:72" x14ac:dyDescent="0.25">
      <c r="A20" s="56"/>
      <c r="B20" s="56"/>
      <c r="E20" s="124"/>
      <c r="F20" s="93">
        <f>_xlfn.SWITCH($G$1+($G$2-1)*6,1,W20,7,AN20,13,BE20,default,NA)</f>
        <v>1.1393671697600241E-2</v>
      </c>
      <c r="G20" s="93">
        <f>_xlfn.SWITCH($G$1+($G$2-1)*6,1,X20,7,AO20,13,BF20,default,NA)</f>
        <v>0.15766011529822974</v>
      </c>
      <c r="H20" s="93">
        <f>_xlfn.SWITCH($G$1+($G$2-1)*6,1,Y20,7,AP20,13,BG20,default,NA)</f>
        <v>7.226730537427288E-2</v>
      </c>
      <c r="I20" s="102"/>
      <c r="J20" s="91">
        <f>_xlfn.SWITCH($G$1+($G$2-1)*6,1,AA20,7,AR20,13,BI20,default,NA)</f>
        <v>1.0700165541180738E-5</v>
      </c>
      <c r="K20" s="91">
        <f>_xlfn.SWITCH($G$1+($G$2-1)*6,1,AB20,7,AS20,13,BJ20,default,NA)</f>
        <v>7.4011723775813595E-5</v>
      </c>
      <c r="L20" s="91">
        <f>_xlfn.SWITCH($G$1+($G$2-1)*6,1,AC20,7,AT20,13,BK20,default,NA)</f>
        <v>0.14457392687666953</v>
      </c>
      <c r="M20" s="102"/>
      <c r="N20" s="93">
        <f>_xlfn.SWITCH($G$1+($G$2-1)*6,1,AE20,7,AV20,13,BM20,default,NA)</f>
        <v>1.0700386248127145E-5</v>
      </c>
      <c r="O20" s="93">
        <f>_xlfn.SWITCH($G$1+($G$2-1)*6,1,AF20,7,AW20,13,BN20,default,NA)</f>
        <v>7.030603612862841E-5</v>
      </c>
      <c r="P20" s="93">
        <f>_xlfn.SWITCH($G$1+($G$2-1)*6,1,AG20,7,AX20,13,BO20,default,NA)</f>
        <v>0.15219726267244327</v>
      </c>
      <c r="Q20" s="102"/>
      <c r="R20" s="93">
        <f>_xlfn.SWITCH($G$1+($G$2-1)*6,1,AI20,7,AZ20,13,BQ20,default,NA)</f>
        <v>1.0700306933735864E-5</v>
      </c>
      <c r="S20" s="93">
        <f>_xlfn.SWITCH($G$1+($G$2-1)*6,1,AJ20,7,BA20,13,BR20,default,NA)</f>
        <v>7.0322497715736337E-5</v>
      </c>
      <c r="T20" s="93">
        <f>_xlfn.SWITCH($G$1+($G$2-1)*6,1,AK20,7,BB20,13,BS20,default,NA)</f>
        <v>0.15216050739536538</v>
      </c>
      <c r="U20" s="104">
        <f>_xlfn.SWITCH($G$1+($G$2-1)*6,1,AL20,7,BC20,13,BT20,default,NA)</f>
        <v>0</v>
      </c>
      <c r="V20" s="124"/>
      <c r="W20" s="93">
        <v>1.1393671697600241E-2</v>
      </c>
      <c r="X20" s="93">
        <v>0.15766011529822974</v>
      </c>
      <c r="Y20" s="93">
        <f t="shared" ref="Y20:Y28" si="13">W20/X20</f>
        <v>7.226730537427288E-2</v>
      </c>
      <c r="Z20" s="60"/>
      <c r="AA20" s="91">
        <v>1.0700165541180738E-5</v>
      </c>
      <c r="AB20" s="91">
        <v>7.4011723775813595E-5</v>
      </c>
      <c r="AC20" s="91">
        <f t="shared" ref="AC20:AC28" si="14">AA20/AB20</f>
        <v>0.14457392687666953</v>
      </c>
      <c r="AD20" s="60"/>
      <c r="AE20" s="93">
        <v>1.0700386248127145E-5</v>
      </c>
      <c r="AF20" s="93">
        <v>7.030603612862841E-5</v>
      </c>
      <c r="AG20" s="93">
        <f t="shared" ref="AG20:AG28" si="15">AE20/AF20</f>
        <v>0.15219726267244327</v>
      </c>
      <c r="AH20" s="76"/>
      <c r="AI20" s="93">
        <v>1.0700306933735864E-5</v>
      </c>
      <c r="AJ20" s="93">
        <v>7.0322497715736337E-5</v>
      </c>
      <c r="AK20" s="93">
        <f t="shared" ref="AK20:AK28" si="16">AI20/AJ20</f>
        <v>0.15216050739536538</v>
      </c>
      <c r="AL20" s="72"/>
      <c r="AM20" s="124"/>
      <c r="AN20" s="93">
        <v>62.47717082446821</v>
      </c>
      <c r="AO20" s="93">
        <v>54.142526349301541</v>
      </c>
      <c r="AP20" s="93">
        <f t="shared" ref="AP20:AP27" si="17">AN20/AO20</f>
        <v>1.1539389651194987</v>
      </c>
      <c r="AQ20" s="60"/>
      <c r="AR20" s="91">
        <v>62.645965852309232</v>
      </c>
      <c r="AS20" s="91">
        <v>55.063617469474856</v>
      </c>
      <c r="AT20" s="91">
        <f t="shared" ref="AT20:AT28" si="18">AR20/AS20</f>
        <v>1.1377016028240015</v>
      </c>
      <c r="AU20" s="60"/>
      <c r="AV20" s="93">
        <v>62.381094772582557</v>
      </c>
      <c r="AW20" s="93">
        <v>53.7431496941674</v>
      </c>
      <c r="AX20" s="93">
        <f t="shared" ref="AX20:AX28" si="19">AV20/AW20</f>
        <v>1.1607264391382073</v>
      </c>
      <c r="AY20" s="76"/>
      <c r="AZ20" s="93">
        <v>62.420086784392105</v>
      </c>
      <c r="BA20" s="93">
        <v>53.954739105689256</v>
      </c>
      <c r="BB20" s="93">
        <f t="shared" ref="BB20:BB28" si="20">AZ20/BA20</f>
        <v>1.1568972034527032</v>
      </c>
      <c r="BC20" s="72"/>
      <c r="BD20" s="124"/>
      <c r="BE20" s="93">
        <v>5.6468158602905813E-2</v>
      </c>
      <c r="BF20" s="93">
        <v>3.0886011333089376E-4</v>
      </c>
      <c r="BG20" s="93">
        <f t="shared" ref="BG20:BG28" si="21">BE20/BF20</f>
        <v>182.82761731168989</v>
      </c>
      <c r="BH20" s="60"/>
      <c r="BI20" s="91">
        <v>5.6477997752866722E-2</v>
      </c>
      <c r="BJ20" s="91">
        <v>3.0908145366504726E-4</v>
      </c>
      <c r="BK20" s="91">
        <f t="shared" ref="BK20:BK28" si="22">BI20/BJ20</f>
        <v>182.72852376989317</v>
      </c>
      <c r="BL20" s="60"/>
      <c r="BM20" s="93">
        <v>5.6562033291584539E-2</v>
      </c>
      <c r="BN20" s="93">
        <v>3.089256307472765E-4</v>
      </c>
      <c r="BO20" s="93">
        <f t="shared" ref="BO20:BO28" si="23">BM20/BN20</f>
        <v>183.09271767047511</v>
      </c>
      <c r="BP20" s="76"/>
      <c r="BQ20" s="93">
        <v>3.6606280457255995E-2</v>
      </c>
      <c r="BR20" s="93">
        <v>3.1658686688685515E-4</v>
      </c>
      <c r="BS20" s="93">
        <f t="shared" ref="BS20:BS28" si="24">BQ20/BR20</f>
        <v>115.62791854640862</v>
      </c>
      <c r="BT20" s="72"/>
    </row>
    <row r="21" spans="1:72" x14ac:dyDescent="0.25">
      <c r="A21" s="139"/>
      <c r="B21" s="139"/>
      <c r="E21" s="124"/>
      <c r="F21" s="93">
        <f>_xlfn.SWITCH($G$1+($G$2-1)*6,1,W21,7,AN21,13,BE21,default,NA)</f>
        <v>3.9452774364019207E-2</v>
      </c>
      <c r="G21" s="93">
        <f>_xlfn.SWITCH($G$1+($G$2-1)*6,1,X21,7,AO21,13,BF21,default,NA)</f>
        <v>0.54561524198745448</v>
      </c>
      <c r="H21" s="93">
        <f>_xlfn.SWITCH($G$1+($G$2-1)*6,1,Y21,7,AP21,13,BG21,default,NA)</f>
        <v>7.2308783420911765E-2</v>
      </c>
      <c r="I21" s="102"/>
      <c r="J21" s="91">
        <f>_xlfn.SWITCH($G$1+($G$2-1)*6,1,AA21,7,AR21,13,BI21,default,NA)</f>
        <v>6.9574282888520573E-5</v>
      </c>
      <c r="K21" s="91">
        <f>_xlfn.SWITCH($G$1+($G$2-1)*6,1,AB21,7,AS21,13,BJ21,default,NA)</f>
        <v>0.33515276025469665</v>
      </c>
      <c r="L21" s="91">
        <f>_xlfn.SWITCH($G$1+($G$2-1)*6,1,AC21,7,AT21,13,BK21,default,NA)</f>
        <v>2.0758976544202755E-4</v>
      </c>
      <c r="M21" s="102"/>
      <c r="N21" s="93">
        <f>_xlfn.SWITCH($G$1+($G$2-1)*6,1,AE21,7,AV21,13,BM21,default,NA)</f>
        <v>9.603376761807364E-2</v>
      </c>
      <c r="O21" s="93">
        <f>_xlfn.SWITCH($G$1+($G$2-1)*6,1,AF21,7,AW21,13,BN21,default,NA)</f>
        <v>1.116932007906821</v>
      </c>
      <c r="P21" s="93">
        <f>_xlfn.SWITCH($G$1+($G$2-1)*6,1,AG21,7,AX21,13,BO21,default,NA)</f>
        <v>8.5979958438155146E-2</v>
      </c>
      <c r="Q21" s="102"/>
      <c r="R21" s="93">
        <f>_xlfn.SWITCH($G$1+($G$2-1)*6,1,AI21,7,AZ21,13,BQ21,default,NA)</f>
        <v>7.0207431268822738E-5</v>
      </c>
      <c r="S21" s="93">
        <f>_xlfn.SWITCH($G$1+($G$2-1)*6,1,AJ21,7,BA21,13,BR21,default,NA)</f>
        <v>4.4807500230632845E-4</v>
      </c>
      <c r="T21" s="93">
        <f>_xlfn.SWITCH($G$1+($G$2-1)*6,1,AK21,7,BB21,13,BS21,default,NA)</f>
        <v>0.15668678437192779</v>
      </c>
      <c r="U21" s="104">
        <f>_xlfn.SWITCH($G$1+($G$2-1)*6,1,AL21,7,BC21,13,BT21,default,NA)</f>
        <v>0</v>
      </c>
      <c r="V21" s="124"/>
      <c r="W21" s="93">
        <v>3.9452774364019207E-2</v>
      </c>
      <c r="X21" s="93">
        <v>0.54561524198745448</v>
      </c>
      <c r="Y21" s="93">
        <f t="shared" si="13"/>
        <v>7.2308783420911765E-2</v>
      </c>
      <c r="Z21" s="60"/>
      <c r="AA21" s="91">
        <v>6.9574282888520573E-5</v>
      </c>
      <c r="AB21" s="91">
        <v>0.33515276025469665</v>
      </c>
      <c r="AC21" s="91">
        <f t="shared" si="14"/>
        <v>2.0758976544202755E-4</v>
      </c>
      <c r="AD21" s="60"/>
      <c r="AE21" s="93">
        <v>9.603376761807364E-2</v>
      </c>
      <c r="AF21" s="93">
        <v>1.116932007906821</v>
      </c>
      <c r="AG21" s="93">
        <f t="shared" si="15"/>
        <v>8.5979958438155146E-2</v>
      </c>
      <c r="AH21" s="76"/>
      <c r="AI21" s="93">
        <v>7.0207431268822738E-5</v>
      </c>
      <c r="AJ21" s="93">
        <v>4.4807500230632845E-4</v>
      </c>
      <c r="AK21" s="93">
        <f t="shared" si="16"/>
        <v>0.15668678437192779</v>
      </c>
      <c r="AL21" s="72"/>
      <c r="AM21" s="124"/>
      <c r="AN21" s="93">
        <v>1.1411964929273543E-4</v>
      </c>
      <c r="AO21" s="93">
        <v>3.7114817277698149E-3</v>
      </c>
      <c r="AP21" s="93">
        <f t="shared" si="17"/>
        <v>3.0747733025027868E-2</v>
      </c>
      <c r="AQ21" s="60"/>
      <c r="AR21" s="91">
        <v>6.7346424164557741E-5</v>
      </c>
      <c r="AS21" s="91">
        <v>0.34568215606630026</v>
      </c>
      <c r="AT21" s="91">
        <f t="shared" si="18"/>
        <v>1.9482181241556768E-4</v>
      </c>
      <c r="AU21" s="60"/>
      <c r="AV21" s="93">
        <v>0.10014177383281404</v>
      </c>
      <c r="AW21" s="93">
        <v>1.1975257992008439</v>
      </c>
      <c r="AX21" s="93">
        <f t="shared" si="19"/>
        <v>8.3623896787561977E-2</v>
      </c>
      <c r="AY21" s="76"/>
      <c r="AZ21" s="93">
        <v>6.8040184990791192E-5</v>
      </c>
      <c r="BA21" s="93">
        <v>1.0631611190397771E-4</v>
      </c>
      <c r="BB21" s="93">
        <f t="shared" si="20"/>
        <v>0.63997999712633902</v>
      </c>
      <c r="BC21" s="72"/>
      <c r="BD21" s="124"/>
      <c r="BE21" s="93">
        <v>1.0645268084353877E-5</v>
      </c>
      <c r="BF21" s="93">
        <v>1.2263394942586033E-4</v>
      </c>
      <c r="BG21" s="93">
        <f t="shared" si="21"/>
        <v>8.6805229173423856E-2</v>
      </c>
      <c r="BH21" s="60"/>
      <c r="BI21" s="91">
        <v>1.0633426653157309E-5</v>
      </c>
      <c r="BJ21" s="91">
        <v>1.2318529285523628E-4</v>
      </c>
      <c r="BK21" s="91">
        <f t="shared" si="22"/>
        <v>8.6320585896998259E-2</v>
      </c>
      <c r="BL21" s="60"/>
      <c r="BM21" s="93">
        <v>1.0633455508903901E-5</v>
      </c>
      <c r="BN21" s="93">
        <v>1.2232867955930116E-4</v>
      </c>
      <c r="BO21" s="93">
        <f t="shared" si="23"/>
        <v>8.6925286426795201E-2</v>
      </c>
      <c r="BP21" s="76"/>
      <c r="BQ21" s="93">
        <v>1.1152971683581954E-5</v>
      </c>
      <c r="BR21" s="93">
        <v>1.3934215950616385E-4</v>
      </c>
      <c r="BS21" s="93">
        <f t="shared" si="24"/>
        <v>8.0040181113230122E-2</v>
      </c>
      <c r="BT21" s="72"/>
    </row>
    <row r="22" spans="1:72" x14ac:dyDescent="0.25">
      <c r="A22" s="55"/>
      <c r="B22" s="55"/>
      <c r="E22" s="124"/>
      <c r="F22" s="93">
        <f>_xlfn.SWITCH($G$1+($G$2-1)*6,1,W22,7,AN22,13,BE22,default,NA)</f>
        <v>1.6215301744076312E-2</v>
      </c>
      <c r="G22" s="93">
        <f>_xlfn.SWITCH($G$1+($G$2-1)*6,1,X22,7,AO22,13,BF22,default,NA)</f>
        <v>0.30833259234063148</v>
      </c>
      <c r="H22" s="93">
        <f>_xlfn.SWITCH($G$1+($G$2-1)*6,1,Y22,7,AP22,13,BG22,default,NA)</f>
        <v>5.2590294204650292E-2</v>
      </c>
      <c r="I22" s="102"/>
      <c r="J22" s="91">
        <f>_xlfn.SWITCH($G$1+($G$2-1)*6,1,AA22,7,AR22,13,BI22,default,NA)</f>
        <v>9.6056561419112542E-3</v>
      </c>
      <c r="K22" s="91">
        <f>_xlfn.SWITCH($G$1+($G$2-1)*6,1,AB22,7,AS22,13,BJ22,default,NA)</f>
        <v>0.37722326956417546</v>
      </c>
      <c r="L22" s="91">
        <f>_xlfn.SWITCH($G$1+($G$2-1)*6,1,AC22,7,AT22,13,BK22,default,NA)</f>
        <v>2.546411347584453E-2</v>
      </c>
      <c r="M22" s="102"/>
      <c r="N22" s="93">
        <f>_xlfn.SWITCH($G$1+($G$2-1)*6,1,AE22,7,AV22,13,BM22,default,NA)</f>
        <v>0.23591960634121958</v>
      </c>
      <c r="O22" s="93">
        <f>_xlfn.SWITCH($G$1+($G$2-1)*6,1,AF22,7,AW22,13,BN22,default,NA)</f>
        <v>2.3616090461874788</v>
      </c>
      <c r="P22" s="93">
        <f>_xlfn.SWITCH($G$1+($G$2-1)*6,1,AG22,7,AX22,13,BO22,default,NA)</f>
        <v>9.9897824630237664E-2</v>
      </c>
      <c r="Q22" s="102"/>
      <c r="R22" s="93">
        <f>_xlfn.SWITCH($G$1+($G$2-1)*6,1,AI22,7,AZ22,13,BQ22,default,NA)</f>
        <v>1.6006203276443136E-2</v>
      </c>
      <c r="S22" s="93">
        <f>_xlfn.SWITCH($G$1+($G$2-1)*6,1,AJ22,7,BA22,13,BR22,default,NA)</f>
        <v>0.23446573156627107</v>
      </c>
      <c r="T22" s="93">
        <f>_xlfn.SWITCH($G$1+($G$2-1)*6,1,AK22,7,BB22,13,BS22,default,NA)</f>
        <v>6.8266706479957515E-2</v>
      </c>
      <c r="U22" s="104">
        <f>_xlfn.SWITCH($G$1+($G$2-1)*6,1,AL22,7,BC22,13,BT22,default,NA)</f>
        <v>0</v>
      </c>
      <c r="V22" s="124"/>
      <c r="W22" s="93">
        <v>1.6215301744076312E-2</v>
      </c>
      <c r="X22" s="93">
        <v>0.30833259234063148</v>
      </c>
      <c r="Y22" s="93">
        <f t="shared" si="13"/>
        <v>5.2590294204650292E-2</v>
      </c>
      <c r="Z22" s="60"/>
      <c r="AA22" s="91">
        <v>9.6056561419112542E-3</v>
      </c>
      <c r="AB22" s="91">
        <v>0.37722326956417546</v>
      </c>
      <c r="AC22" s="91">
        <f t="shared" si="14"/>
        <v>2.546411347584453E-2</v>
      </c>
      <c r="AD22" s="60"/>
      <c r="AE22" s="93">
        <v>0.23591960634121958</v>
      </c>
      <c r="AF22" s="93">
        <v>2.3616090461874788</v>
      </c>
      <c r="AG22" s="93">
        <f t="shared" si="15"/>
        <v>9.9897824630237664E-2</v>
      </c>
      <c r="AH22" s="76"/>
      <c r="AI22" s="93">
        <v>1.6006203276443136E-2</v>
      </c>
      <c r="AJ22" s="93">
        <v>0.23446573156627107</v>
      </c>
      <c r="AK22" s="93">
        <f t="shared" si="16"/>
        <v>6.8266706479957515E-2</v>
      </c>
      <c r="AL22" s="72"/>
      <c r="AM22" s="124"/>
      <c r="AN22" s="93">
        <v>6.1717717255847663E-4</v>
      </c>
      <c r="AO22" s="93">
        <v>1.0951485799418998E-2</v>
      </c>
      <c r="AP22" s="93">
        <f t="shared" si="17"/>
        <v>5.6355565250444765E-2</v>
      </c>
      <c r="AQ22" s="60"/>
      <c r="AR22" s="91">
        <v>1.1068235292294686E-4</v>
      </c>
      <c r="AS22" s="91">
        <v>4.1734134069228842E-3</v>
      </c>
      <c r="AT22" s="91">
        <f t="shared" si="18"/>
        <v>2.6520821718583231E-2</v>
      </c>
      <c r="AU22" s="60"/>
      <c r="AV22" s="93">
        <v>0.428840785687787</v>
      </c>
      <c r="AW22" s="93">
        <v>5.9185206629259843</v>
      </c>
      <c r="AX22" s="93">
        <f t="shared" si="19"/>
        <v>7.2457428149921788E-2</v>
      </c>
      <c r="AY22" s="76"/>
      <c r="AZ22" s="93">
        <v>1.1559977591501628E-4</v>
      </c>
      <c r="BA22" s="93">
        <v>8.0965896963909202E-5</v>
      </c>
      <c r="BB22" s="93">
        <f t="shared" si="20"/>
        <v>1.4277588497110734</v>
      </c>
      <c r="BC22" s="72"/>
      <c r="BD22" s="124"/>
      <c r="BE22" s="93">
        <v>7.953485796595423E-3</v>
      </c>
      <c r="BF22" s="93">
        <v>4.4699204656656548E-2</v>
      </c>
      <c r="BG22" s="93">
        <f t="shared" si="21"/>
        <v>0.17793349697579017</v>
      </c>
      <c r="BH22" s="60"/>
      <c r="BI22" s="91">
        <v>9.6478404245193099E-5</v>
      </c>
      <c r="BJ22" s="91">
        <v>0.42814602601452539</v>
      </c>
      <c r="BK22" s="91">
        <f t="shared" si="22"/>
        <v>2.2533995035123821E-4</v>
      </c>
      <c r="BL22" s="60"/>
      <c r="BM22" s="93">
        <v>0.15895947756613205</v>
      </c>
      <c r="BN22" s="93">
        <v>3.0619259565992185</v>
      </c>
      <c r="BO22" s="93">
        <f t="shared" si="23"/>
        <v>5.1914866596801432E-2</v>
      </c>
      <c r="BP22" s="76"/>
      <c r="BQ22" s="93">
        <v>1.1640291465581565E-3</v>
      </c>
      <c r="BR22" s="93">
        <v>1.293442587499961E-6</v>
      </c>
      <c r="BS22" s="93">
        <f t="shared" si="24"/>
        <v>899.94651313287739</v>
      </c>
      <c r="BT22" s="72"/>
    </row>
    <row r="23" spans="1:72" x14ac:dyDescent="0.25">
      <c r="A23" s="58"/>
      <c r="B23" s="58"/>
      <c r="E23" s="124"/>
      <c r="F23" s="93">
        <f>_xlfn.SWITCH($G$1+($G$2-1)*6,1,W23,7,AN23,13,BE23,default,NA)</f>
        <v>9.5064486001918982E-2</v>
      </c>
      <c r="G23" s="93">
        <f>_xlfn.SWITCH($G$1+($G$2-1)*6,1,X23,7,AO23,13,BF23,default,NA)</f>
        <v>1.2206867441712814</v>
      </c>
      <c r="H23" s="93">
        <f>_xlfn.SWITCH($G$1+($G$2-1)*6,1,Y23,7,AP23,13,BG23,default,NA)</f>
        <v>7.7877871989556022E-2</v>
      </c>
      <c r="I23" s="102"/>
      <c r="J23" s="91">
        <f>_xlfn.SWITCH($G$1+($G$2-1)*6,1,AA23,7,AR23,13,BI23,default,NA)</f>
        <v>4.5078089500170525E-2</v>
      </c>
      <c r="K23" s="91">
        <f>_xlfn.SWITCH($G$1+($G$2-1)*6,1,AB23,7,AS23,13,BJ23,default,NA)</f>
        <v>1.7995310874035</v>
      </c>
      <c r="L23" s="91">
        <f>_xlfn.SWITCH($G$1+($G$2-1)*6,1,AC23,7,AT23,13,BK23,default,NA)</f>
        <v>2.5049908732175677E-2</v>
      </c>
      <c r="M23" s="102"/>
      <c r="N23" s="93">
        <f>_xlfn.SWITCH($G$1+($G$2-1)*6,1,AE23,7,AV23,13,BM23,default,NA)</f>
        <v>1.0631366090605674</v>
      </c>
      <c r="O23" s="93">
        <f>_xlfn.SWITCH($G$1+($G$2-1)*6,1,AF23,7,AW23,13,BN23,default,NA)</f>
        <v>3.7140486809560063</v>
      </c>
      <c r="P23" s="93">
        <f>_xlfn.SWITCH($G$1+($G$2-1)*6,1,AG23,7,AX23,13,BO23,default,NA)</f>
        <v>0.28624735440648913</v>
      </c>
      <c r="Q23" s="102"/>
      <c r="R23" s="93">
        <f>_xlfn.SWITCH($G$1+($G$2-1)*6,1,AI23,7,AZ23,13,BQ23,default,NA)</f>
        <v>5.2964861729902946E-2</v>
      </c>
      <c r="S23" s="93">
        <f>_xlfn.SWITCH($G$1+($G$2-1)*6,1,AJ23,7,BA23,13,BR23,default,NA)</f>
        <v>0.90638679672288303</v>
      </c>
      <c r="T23" s="93">
        <f>_xlfn.SWITCH($G$1+($G$2-1)*6,1,AK23,7,BB23,13,BS23,default,NA)</f>
        <v>5.8435164679584713E-2</v>
      </c>
      <c r="U23" s="104">
        <f>_xlfn.SWITCH($G$1+($G$2-1)*6,1,AL23,7,BC23,13,BT23,default,NA)</f>
        <v>0</v>
      </c>
      <c r="V23" s="124"/>
      <c r="W23" s="93">
        <v>9.5064486001918982E-2</v>
      </c>
      <c r="X23" s="93">
        <v>1.2206867441712814</v>
      </c>
      <c r="Y23" s="93">
        <f t="shared" si="13"/>
        <v>7.7877871989556022E-2</v>
      </c>
      <c r="Z23" s="60"/>
      <c r="AA23" s="91">
        <v>4.5078089500170525E-2</v>
      </c>
      <c r="AB23" s="91">
        <v>1.7995310874035</v>
      </c>
      <c r="AC23" s="91">
        <f t="shared" si="14"/>
        <v>2.5049908732175677E-2</v>
      </c>
      <c r="AD23" s="60"/>
      <c r="AE23" s="93">
        <v>1.0631366090605674</v>
      </c>
      <c r="AF23" s="93">
        <v>3.7140486809560063</v>
      </c>
      <c r="AG23" s="93">
        <f t="shared" si="15"/>
        <v>0.28624735440648913</v>
      </c>
      <c r="AH23" s="76"/>
      <c r="AI23" s="93">
        <v>5.2964861729902946E-2</v>
      </c>
      <c r="AJ23" s="93">
        <v>0.90638679672288303</v>
      </c>
      <c r="AK23" s="93">
        <f t="shared" si="16"/>
        <v>5.8435164679584713E-2</v>
      </c>
      <c r="AL23" s="72"/>
      <c r="AM23" s="124"/>
      <c r="AN23" s="93">
        <v>9.8892488696931159E-3</v>
      </c>
      <c r="AO23" s="93">
        <v>1.8925491402644035E-3</v>
      </c>
      <c r="AP23" s="93">
        <f t="shared" si="17"/>
        <v>5.2253590986342964</v>
      </c>
      <c r="AQ23" s="60"/>
      <c r="AR23" s="91">
        <v>7.7456595364317339E-4</v>
      </c>
      <c r="AS23" s="91">
        <v>1.7872925626191069E-2</v>
      </c>
      <c r="AT23" s="91">
        <f t="shared" si="18"/>
        <v>4.3337390298772399E-2</v>
      </c>
      <c r="AU23" s="60"/>
      <c r="AV23" s="93">
        <v>9.9999999999999998E-13</v>
      </c>
      <c r="AW23" s="93">
        <f t="shared" ref="AW23:AW28" si="25">0.000001</f>
        <v>9.9999999999999995E-7</v>
      </c>
      <c r="AX23" s="93">
        <f t="shared" si="19"/>
        <v>9.9999999999999995E-7</v>
      </c>
      <c r="AY23" s="76"/>
      <c r="AZ23" s="93">
        <v>9.1861213416262499E-4</v>
      </c>
      <c r="BA23" s="93">
        <v>8.4563937474725886E-3</v>
      </c>
      <c r="BB23" s="93">
        <f t="shared" si="20"/>
        <v>0.10862930010055125</v>
      </c>
      <c r="BC23" s="72"/>
      <c r="BD23" s="124"/>
      <c r="BE23" s="93">
        <v>1.5100493813307761E-2</v>
      </c>
      <c r="BF23" s="93">
        <v>0.47604627444684988</v>
      </c>
      <c r="BG23" s="93">
        <f t="shared" si="21"/>
        <v>3.1720642769138441E-2</v>
      </c>
      <c r="BH23" s="60"/>
      <c r="BI23" s="91">
        <v>7.3969994360908132E-3</v>
      </c>
      <c r="BJ23" s="91">
        <v>5.0391491562733225E-2</v>
      </c>
      <c r="BK23" s="91">
        <f t="shared" si="22"/>
        <v>0.14679064275924761</v>
      </c>
      <c r="BL23" s="60"/>
      <c r="BM23" s="93">
        <v>0.73152649164113237</v>
      </c>
      <c r="BN23" s="93">
        <v>4.3587100002430343</v>
      </c>
      <c r="BO23" s="93">
        <f t="shared" si="23"/>
        <v>0.16783096182135165</v>
      </c>
      <c r="BP23" s="76"/>
      <c r="BQ23" s="93">
        <v>8.8954421716147869E-2</v>
      </c>
      <c r="BR23" s="93">
        <v>1.4727793104781908</v>
      </c>
      <c r="BS23" s="93">
        <f t="shared" si="24"/>
        <v>6.0399016392527691E-2</v>
      </c>
      <c r="BT23" s="72"/>
    </row>
    <row r="24" spans="1:72" x14ac:dyDescent="0.25">
      <c r="A24" s="58"/>
      <c r="B24" s="58"/>
      <c r="E24" s="124"/>
      <c r="F24" s="93">
        <f>_xlfn.SWITCH($G$1+($G$2-1)*6,1,W24,7,AN24,13,BE24,default,NA)</f>
        <v>0.24871553636550314</v>
      </c>
      <c r="G24" s="93">
        <f>_xlfn.SWITCH($G$1+($G$2-1)*6,1,X24,7,AO24,13,BF24,default,NA)</f>
        <v>3.1454727138548777</v>
      </c>
      <c r="H24" s="93">
        <f>_xlfn.SWITCH($G$1+($G$2-1)*6,1,Y24,7,AP24,13,BG24,default,NA)</f>
        <v>7.9070956575138837E-2</v>
      </c>
      <c r="I24" s="102"/>
      <c r="J24" s="91">
        <f>_xlfn.SWITCH($G$1+($G$2-1)*6,1,AA24,7,AR24,13,BI24,default,NA)</f>
        <v>6.8325248397642282E-3</v>
      </c>
      <c r="K24" s="91">
        <f>_xlfn.SWITCH($G$1+($G$2-1)*6,1,AB24,7,AS24,13,BJ24,default,NA)</f>
        <v>1.1207351396507459</v>
      </c>
      <c r="L24" s="91">
        <f>_xlfn.SWITCH($G$1+($G$2-1)*6,1,AC24,7,AT24,13,BK24,default,NA)</f>
        <v>6.0964670402798684E-3</v>
      </c>
      <c r="M24" s="102"/>
      <c r="N24" s="93">
        <f>_xlfn.SWITCH($G$1+($G$2-1)*6,1,AE24,7,AV24,13,BM24,default,NA)</f>
        <v>88.590220698076891</v>
      </c>
      <c r="O24" s="93">
        <f>_xlfn.SWITCH($G$1+($G$2-1)*6,1,AF24,7,AW24,13,BN24,default,NA)</f>
        <v>18.867288483439157</v>
      </c>
      <c r="P24" s="93">
        <f>_xlfn.SWITCH($G$1+($G$2-1)*6,1,AG24,7,AX24,13,BO24,default,NA)</f>
        <v>4.695439982053454</v>
      </c>
      <c r="Q24" s="102"/>
      <c r="R24" s="93">
        <f>_xlfn.SWITCH($G$1+($G$2-1)*6,1,AI24,7,AZ24,13,BQ24,default,NA)</f>
        <v>8.1856549416588677E-3</v>
      </c>
      <c r="S24" s="93">
        <f>_xlfn.SWITCH($G$1+($G$2-1)*6,1,AJ24,7,BA24,13,BR24,default,NA)</f>
        <v>3.8482746597654223E-2</v>
      </c>
      <c r="T24" s="93">
        <f>_xlfn.SWITCH($G$1+($G$2-1)*6,1,AK24,7,BB24,13,BS24,default,NA)</f>
        <v>0.21270973787920422</v>
      </c>
      <c r="U24" s="104">
        <f>_xlfn.SWITCH($G$1+($G$2-1)*6,1,AL24,7,BC24,13,BT24,default,NA)</f>
        <v>0</v>
      </c>
      <c r="V24" s="124"/>
      <c r="W24" s="93">
        <v>0.24871553636550314</v>
      </c>
      <c r="X24" s="93">
        <v>3.1454727138548777</v>
      </c>
      <c r="Y24" s="93">
        <f t="shared" si="13"/>
        <v>7.9070956575138837E-2</v>
      </c>
      <c r="Z24" s="60"/>
      <c r="AA24" s="91">
        <v>6.8325248397642282E-3</v>
      </c>
      <c r="AB24" s="91">
        <v>1.1207351396507459</v>
      </c>
      <c r="AC24" s="91">
        <f t="shared" si="14"/>
        <v>6.0964670402798684E-3</v>
      </c>
      <c r="AD24" s="60"/>
      <c r="AE24" s="93">
        <v>88.590220698076891</v>
      </c>
      <c r="AF24" s="93">
        <v>18.867288483439157</v>
      </c>
      <c r="AG24" s="93">
        <f t="shared" si="15"/>
        <v>4.695439982053454</v>
      </c>
      <c r="AH24" s="76"/>
      <c r="AI24" s="93">
        <v>8.1856549416588677E-3</v>
      </c>
      <c r="AJ24" s="93">
        <v>3.8482746597654223E-2</v>
      </c>
      <c r="AK24" s="93">
        <f t="shared" si="16"/>
        <v>0.21270973787920422</v>
      </c>
      <c r="AL24" s="72"/>
      <c r="AM24" s="124"/>
      <c r="AN24" s="93">
        <v>2.374653603294416E-2</v>
      </c>
      <c r="AO24" s="93">
        <v>0.74052237242078933</v>
      </c>
      <c r="AP24" s="93">
        <f t="shared" si="17"/>
        <v>3.2067276988966636E-2</v>
      </c>
      <c r="AQ24" s="60"/>
      <c r="AR24" s="91">
        <v>9.9888799860482682E-3</v>
      </c>
      <c r="AS24" s="91">
        <v>1.8452736622969162E-3</v>
      </c>
      <c r="AT24" s="91">
        <f t="shared" si="18"/>
        <v>5.4132241683949172</v>
      </c>
      <c r="AU24" s="60"/>
      <c r="AV24" s="93">
        <v>9.9999999999999998E-13</v>
      </c>
      <c r="AW24" s="93">
        <f t="shared" si="25"/>
        <v>9.9999999999999995E-7</v>
      </c>
      <c r="AX24" s="93">
        <f t="shared" si="19"/>
        <v>9.9999999999999995E-7</v>
      </c>
      <c r="AY24" s="76"/>
      <c r="AZ24" s="93">
        <v>1.6262723810403414E-2</v>
      </c>
      <c r="BA24" s="93">
        <v>7.6463584080878791E-2</v>
      </c>
      <c r="BB24" s="93">
        <f t="shared" si="20"/>
        <v>0.2126858687816888</v>
      </c>
      <c r="BC24" s="72"/>
      <c r="BD24" s="124"/>
      <c r="BE24" s="93">
        <v>0.3183528764165684</v>
      </c>
      <c r="BF24" s="93">
        <v>4.1497690763358905</v>
      </c>
      <c r="BG24" s="93">
        <f t="shared" si="21"/>
        <v>7.6715805279859939E-2</v>
      </c>
      <c r="BH24" s="60"/>
      <c r="BI24" s="91">
        <v>2.4586074407143524E-3</v>
      </c>
      <c r="BJ24" s="91">
        <v>1.3426404603266799</v>
      </c>
      <c r="BK24" s="91">
        <f t="shared" si="22"/>
        <v>1.8311733582914258E-3</v>
      </c>
      <c r="BL24" s="60"/>
      <c r="BM24" s="93">
        <v>109.27706709848574</v>
      </c>
      <c r="BN24" s="93">
        <v>11.714760592570931</v>
      </c>
      <c r="BO24" s="93">
        <f t="shared" si="23"/>
        <v>9.3281519698990039</v>
      </c>
      <c r="BP24" s="76"/>
      <c r="BQ24" s="93">
        <v>1.0636470143435991E-2</v>
      </c>
      <c r="BR24" s="93">
        <v>0.18617814770241353</v>
      </c>
      <c r="BS24" s="93">
        <f t="shared" si="24"/>
        <v>5.713060461014622E-2</v>
      </c>
      <c r="BT24" s="72"/>
    </row>
    <row r="25" spans="1:72" x14ac:dyDescent="0.25">
      <c r="A25" s="58"/>
      <c r="B25" s="58"/>
      <c r="E25" s="124"/>
      <c r="F25" s="93">
        <f>_xlfn.SWITCH($G$1+($G$2-1)*6,1,W25,7,AN25,13,BE25,default,NA)</f>
        <v>1.0576843333587076</v>
      </c>
      <c r="G25" s="93">
        <f>_xlfn.SWITCH($G$1+($G$2-1)*6,1,X25,7,AO25,13,BF25,default,NA)</f>
        <v>3.8660973716551457</v>
      </c>
      <c r="H25" s="93">
        <f>_xlfn.SWITCH($G$1+($G$2-1)*6,1,Y25,7,AP25,13,BG25,default,NA)</f>
        <v>0.27357933121738576</v>
      </c>
      <c r="I25" s="102"/>
      <c r="J25" s="91">
        <f>_xlfn.SWITCH($G$1+($G$2-1)*6,1,AA25,7,AR25,13,BI25,default,NA)</f>
        <v>1.3875538937504804E-3</v>
      </c>
      <c r="K25" s="91">
        <f>_xlfn.SWITCH($G$1+($G$2-1)*6,1,AB25,7,AS25,13,BJ25,default,NA)</f>
        <v>0.81413989282634924</v>
      </c>
      <c r="L25" s="91">
        <f>_xlfn.SWITCH($G$1+($G$2-1)*6,1,AC25,7,AT25,13,BK25,default,NA)</f>
        <v>1.7043187614028841E-3</v>
      </c>
      <c r="M25" s="102"/>
      <c r="N25" s="93">
        <f>_xlfn.SWITCH($G$1+($G$2-1)*6,1,AE25,7,AV25,13,BM25,default,NA)</f>
        <v>9.9999999999999998E-13</v>
      </c>
      <c r="O25" s="93">
        <f>_xlfn.SWITCH($G$1+($G$2-1)*6,1,AF25,7,AW25,13,BN25,default,NA)</f>
        <v>9.9999999999999995E-7</v>
      </c>
      <c r="P25" s="93">
        <f>_xlfn.SWITCH($G$1+($G$2-1)*6,1,AG25,7,AX25,13,BO25,default,NA)</f>
        <v>9.9999999999999995E-7</v>
      </c>
      <c r="Q25" s="102"/>
      <c r="R25" s="93">
        <f>_xlfn.SWITCH($G$1+($G$2-1)*6,1,AI25,7,AZ25,13,BQ25,default,NA)</f>
        <v>1.4339628691390481E-3</v>
      </c>
      <c r="S25" s="93">
        <f>_xlfn.SWITCH($G$1+($G$2-1)*6,1,AJ25,7,BA25,13,BR25,default,NA)</f>
        <v>5.3383225218764842E-3</v>
      </c>
      <c r="T25" s="93">
        <f>_xlfn.SWITCH($G$1+($G$2-1)*6,1,AK25,7,BB25,13,BS25,default,NA)</f>
        <v>0.26861675428239074</v>
      </c>
      <c r="U25" s="104">
        <f>_xlfn.SWITCH($G$1+($G$2-1)*6,1,AL25,7,BC25,13,BT25,default,NA)</f>
        <v>0</v>
      </c>
      <c r="V25" s="124"/>
      <c r="W25" s="93">
        <v>1.0576843333587076</v>
      </c>
      <c r="X25" s="93">
        <v>3.8660973716551457</v>
      </c>
      <c r="Y25" s="93">
        <f t="shared" si="13"/>
        <v>0.27357933121738576</v>
      </c>
      <c r="Z25" s="60"/>
      <c r="AA25" s="91">
        <v>1.3875538937504804E-3</v>
      </c>
      <c r="AB25" s="91">
        <v>0.81413989282634924</v>
      </c>
      <c r="AC25" s="91">
        <f t="shared" si="14"/>
        <v>1.7043187614028841E-3</v>
      </c>
      <c r="AD25" s="60"/>
      <c r="AE25" s="93">
        <v>9.9999999999999998E-13</v>
      </c>
      <c r="AF25" s="93">
        <f>0.000001</f>
        <v>9.9999999999999995E-7</v>
      </c>
      <c r="AG25" s="93">
        <f t="shared" si="15"/>
        <v>9.9999999999999995E-7</v>
      </c>
      <c r="AH25" s="76"/>
      <c r="AI25" s="93">
        <v>1.4339628691390481E-3</v>
      </c>
      <c r="AJ25" s="93">
        <v>5.3383225218764842E-3</v>
      </c>
      <c r="AK25" s="93">
        <f t="shared" si="16"/>
        <v>0.26861675428239074</v>
      </c>
      <c r="AL25" s="72"/>
      <c r="AM25" s="124"/>
      <c r="AN25" s="93">
        <v>8.6858974829269187E-2</v>
      </c>
      <c r="AO25" s="93">
        <v>1.4297586831527227</v>
      </c>
      <c r="AP25" s="93">
        <f t="shared" si="17"/>
        <v>6.0750793719775688E-2</v>
      </c>
      <c r="AQ25" s="60"/>
      <c r="AR25" s="91">
        <v>1.4708493117157723E-3</v>
      </c>
      <c r="AS25" s="91">
        <v>0.83851605563753528</v>
      </c>
      <c r="AT25" s="91">
        <f t="shared" si="18"/>
        <v>1.7541098966762959E-3</v>
      </c>
      <c r="AU25" s="60"/>
      <c r="AV25" s="93">
        <v>9.9999999999999998E-13</v>
      </c>
      <c r="AW25" s="93">
        <f t="shared" si="25"/>
        <v>9.9999999999999995E-7</v>
      </c>
      <c r="AX25" s="93">
        <f t="shared" si="19"/>
        <v>9.9999999999999995E-7</v>
      </c>
      <c r="AY25" s="76"/>
      <c r="AZ25" s="93">
        <v>5.8801023342146298E-2</v>
      </c>
      <c r="BA25" s="93">
        <v>1.2677072671671306</v>
      </c>
      <c r="BB25" s="93">
        <f t="shared" si="20"/>
        <v>4.6383755039556898E-2</v>
      </c>
      <c r="BC25" s="72"/>
      <c r="BD25" s="124"/>
      <c r="BE25" s="93">
        <v>7.9566384922348979E-2</v>
      </c>
      <c r="BF25" s="93">
        <v>1.890110751059469</v>
      </c>
      <c r="BG25" s="93">
        <f t="shared" si="21"/>
        <v>4.2096149592159834E-2</v>
      </c>
      <c r="BH25" s="60"/>
      <c r="BI25" s="91">
        <v>0.1260256801997508</v>
      </c>
      <c r="BJ25" s="91">
        <v>3.5361100590110843</v>
      </c>
      <c r="BK25" s="91">
        <f t="shared" si="22"/>
        <v>3.5639637368921541E-2</v>
      </c>
      <c r="BL25" s="60"/>
      <c r="BM25" s="93">
        <v>9.9999999999999998E-13</v>
      </c>
      <c r="BN25" s="93">
        <f>0.000001</f>
        <v>9.9999999999999995E-7</v>
      </c>
      <c r="BO25" s="93">
        <f t="shared" si="23"/>
        <v>9.9999999999999995E-7</v>
      </c>
      <c r="BP25" s="76"/>
      <c r="BQ25" s="93">
        <v>0.33497215650781559</v>
      </c>
      <c r="BR25" s="93">
        <v>3.5397642285743602</v>
      </c>
      <c r="BS25" s="93">
        <f t="shared" si="24"/>
        <v>9.4631205605104837E-2</v>
      </c>
      <c r="BT25" s="72"/>
    </row>
    <row r="26" spans="1:72" x14ac:dyDescent="0.25">
      <c r="A26" s="58"/>
      <c r="B26" s="58"/>
      <c r="E26" s="124"/>
      <c r="F26" s="93">
        <f>_xlfn.SWITCH($G$1+($G$2-1)*6,1,W26,7,AN26,13,BE26,default,NA)</f>
        <v>88.565381246607842</v>
      </c>
      <c r="G26" s="93">
        <f>_xlfn.SWITCH($G$1+($G$2-1)*6,1,X26,7,AO26,13,BF26,default,NA)</f>
        <v>19.120480917929836</v>
      </c>
      <c r="H26" s="93">
        <f>_xlfn.SWITCH($G$1+($G$2-1)*6,1,Y26,7,AP26,13,BG26,default,NA)</f>
        <v>4.6319641031391363</v>
      </c>
      <c r="I26" s="102"/>
      <c r="J26" s="91">
        <f>_xlfn.SWITCH($G$1+($G$2-1)*6,1,AA26,7,AR26,13,BI26,default,NA)</f>
        <v>0.2184975485467065</v>
      </c>
      <c r="K26" s="91">
        <f>_xlfn.SWITCH($G$1+($G$2-1)*6,1,AB26,7,AS26,13,BJ26,default,NA)</f>
        <v>3.7868463211155183</v>
      </c>
      <c r="L26" s="91">
        <f>_xlfn.SWITCH($G$1+($G$2-1)*6,1,AC26,7,AT26,13,BK26,default,NA)</f>
        <v>5.769907992525615E-2</v>
      </c>
      <c r="M26" s="102"/>
      <c r="N26" s="93">
        <f>_xlfn.SWITCH($G$1+($G$2-1)*6,1,AE26,7,AV26,13,BM26,default,NA)</f>
        <v>9.9999999999999998E-13</v>
      </c>
      <c r="O26" s="93">
        <f>_xlfn.SWITCH($G$1+($G$2-1)*6,1,AF26,7,AW26,13,BN26,default,NA)</f>
        <v>9.9999999999999995E-7</v>
      </c>
      <c r="P26" s="93">
        <f>_xlfn.SWITCH($G$1+($G$2-1)*6,1,AG26,7,AX26,13,BO26,default,NA)</f>
        <v>9.9999999999999995E-7</v>
      </c>
      <c r="Q26" s="102"/>
      <c r="R26" s="93">
        <f>_xlfn.SWITCH($G$1+($G$2-1)*6,1,AI26,7,AZ26,13,BQ26,default,NA)</f>
        <v>0.2182824419206498</v>
      </c>
      <c r="S26" s="93">
        <f>_xlfn.SWITCH($G$1+($G$2-1)*6,1,AJ26,7,BA26,13,BR26,default,NA)</f>
        <v>2.8737217119367449</v>
      </c>
      <c r="T26" s="93">
        <f>_xlfn.SWITCH($G$1+($G$2-1)*6,1,AK26,7,BB26,13,BS26,default,NA)</f>
        <v>7.5958100262094735E-2</v>
      </c>
      <c r="U26" s="104">
        <f>_xlfn.SWITCH($G$1+($G$2-1)*6,1,AL26,7,BC26,13,BT26,default,NA)</f>
        <v>0</v>
      </c>
      <c r="V26" s="124"/>
      <c r="W26" s="93">
        <v>88.565381246607842</v>
      </c>
      <c r="X26" s="93">
        <v>19.120480917929836</v>
      </c>
      <c r="Y26" s="93">
        <f t="shared" si="13"/>
        <v>4.6319641031391363</v>
      </c>
      <c r="Z26" s="60"/>
      <c r="AA26" s="91">
        <v>0.2184975485467065</v>
      </c>
      <c r="AB26" s="91">
        <v>3.7868463211155183</v>
      </c>
      <c r="AC26" s="91">
        <f t="shared" si="14"/>
        <v>5.769907992525615E-2</v>
      </c>
      <c r="AD26" s="60"/>
      <c r="AE26" s="93">
        <v>9.9999999999999998E-13</v>
      </c>
      <c r="AF26" s="93">
        <f>0.000001</f>
        <v>9.9999999999999995E-7</v>
      </c>
      <c r="AG26" s="93">
        <f t="shared" si="15"/>
        <v>9.9999999999999995E-7</v>
      </c>
      <c r="AH26" s="76"/>
      <c r="AI26" s="93">
        <v>0.2182824419206498</v>
      </c>
      <c r="AJ26" s="93">
        <v>2.8737217119367449</v>
      </c>
      <c r="AK26" s="93">
        <f t="shared" si="16"/>
        <v>7.5958100262094735E-2</v>
      </c>
      <c r="AL26" s="72"/>
      <c r="AM26" s="124"/>
      <c r="AN26" s="93">
        <v>0.41567920812892689</v>
      </c>
      <c r="AO26" s="93">
        <v>6.8241022272683178</v>
      </c>
      <c r="AP26" s="93">
        <f t="shared" si="17"/>
        <v>6.0913391137067258E-2</v>
      </c>
      <c r="AQ26" s="60"/>
      <c r="AR26" s="91">
        <v>5.1534803745813665E-2</v>
      </c>
      <c r="AS26" s="91">
        <v>2.2717717939174706</v>
      </c>
      <c r="AT26" s="91">
        <f t="shared" si="18"/>
        <v>2.2684850601541465E-2</v>
      </c>
      <c r="AU26" s="60"/>
      <c r="AV26" s="93">
        <v>9.9999999999999998E-13</v>
      </c>
      <c r="AW26" s="93">
        <f t="shared" si="25"/>
        <v>9.9999999999999995E-7</v>
      </c>
      <c r="AX26" s="93">
        <f t="shared" si="19"/>
        <v>9.9999999999999995E-7</v>
      </c>
      <c r="AY26" s="76"/>
      <c r="AZ26" s="93">
        <v>0.41662388671186984</v>
      </c>
      <c r="BA26" s="93">
        <v>6.2595148262313032</v>
      </c>
      <c r="BB26" s="93">
        <f t="shared" si="20"/>
        <v>6.6558495071527557E-2</v>
      </c>
      <c r="BC26" s="72"/>
      <c r="BD26" s="124"/>
      <c r="BE26" s="93">
        <v>1.0014307826114519</v>
      </c>
      <c r="BF26" s="93">
        <v>3.4103592470794544</v>
      </c>
      <c r="BG26" s="93">
        <f t="shared" si="21"/>
        <v>0.2936437806278186</v>
      </c>
      <c r="BH26" s="60"/>
      <c r="BI26" s="91">
        <v>1.694654078951547E-2</v>
      </c>
      <c r="BJ26" s="91">
        <v>1.5856996773842493</v>
      </c>
      <c r="BK26" s="91">
        <f t="shared" si="22"/>
        <v>1.0687106159641954E-2</v>
      </c>
      <c r="BL26" s="60"/>
      <c r="BM26" s="93">
        <v>9.9999999999999998E-13</v>
      </c>
      <c r="BN26" s="93">
        <f>0.000001</f>
        <v>9.9999999999999995E-7</v>
      </c>
      <c r="BO26" s="93">
        <f t="shared" si="23"/>
        <v>9.9999999999999995E-7</v>
      </c>
      <c r="BP26" s="76"/>
      <c r="BQ26" s="93">
        <v>2.9063120784267048E-2</v>
      </c>
      <c r="BR26" s="93">
        <v>0.24244557984183943</v>
      </c>
      <c r="BS26" s="93">
        <f t="shared" si="24"/>
        <v>0.11987482223114367</v>
      </c>
      <c r="BT26" s="72"/>
    </row>
    <row r="27" spans="1:72" x14ac:dyDescent="0.25">
      <c r="A27" s="58"/>
      <c r="B27" s="58"/>
      <c r="E27" s="124"/>
      <c r="F27" s="93">
        <f>_xlfn.SWITCH($G$1+($G$2-1)*6,1,W27,7,AN27,13,BE27,default,NA)</f>
        <v>9.9999999999999998E-13</v>
      </c>
      <c r="G27" s="93">
        <f>_xlfn.SWITCH($G$1+($G$2-1)*6,1,X27,7,AO27,13,BF27,default,NA)</f>
        <v>9.9999999999999995E-7</v>
      </c>
      <c r="H27" s="93">
        <f>_xlfn.SWITCH($G$1+($G$2-1)*6,1,Y27,7,AP27,13,BG27,default,NA)</f>
        <v>9.9999999999999995E-7</v>
      </c>
      <c r="I27" s="102"/>
      <c r="J27" s="91">
        <f>_xlfn.SWITCH($G$1+($G$2-1)*6,1,AA27,7,AR27,13,BI27,default,NA)</f>
        <v>1.0376366501277943</v>
      </c>
      <c r="K27" s="91">
        <f>_xlfn.SWITCH($G$1+($G$2-1)*6,1,AB27,7,AS27,13,BJ27,default,NA)</f>
        <v>4.0811351475755071</v>
      </c>
      <c r="L27" s="91">
        <f>_xlfn.SWITCH($G$1+($G$2-1)*6,1,AC27,7,AT27,13,BK27,default,NA)</f>
        <v>0.25425196975998854</v>
      </c>
      <c r="M27" s="102"/>
      <c r="N27" s="93">
        <f>_xlfn.SWITCH($G$1+($G$2-1)*6,1,AE27,7,AV27,13,BM27,default,NA)</f>
        <v>9.9999999999999998E-13</v>
      </c>
      <c r="O27" s="93">
        <f>_xlfn.SWITCH($G$1+($G$2-1)*6,1,AF27,7,AW27,13,BN27,default,NA)</f>
        <v>9.9999999999999995E-7</v>
      </c>
      <c r="P27" s="93">
        <f>_xlfn.SWITCH($G$1+($G$2-1)*6,1,AG27,7,AX27,13,BO27,default,NA)</f>
        <v>9.9999999999999995E-7</v>
      </c>
      <c r="Q27" s="102"/>
      <c r="R27" s="93">
        <f>_xlfn.SWITCH($G$1+($G$2-1)*6,1,AI27,7,AZ27,13,BQ27,default,NA)</f>
        <v>1.062998274759962</v>
      </c>
      <c r="S27" s="93">
        <f>_xlfn.SWITCH($G$1+($G$2-1)*6,1,AJ27,7,BA27,13,BR27,default,NA)</f>
        <v>3.7497422676490642</v>
      </c>
      <c r="T27" s="93">
        <f>_xlfn.SWITCH($G$1+($G$2-1)*6,1,AK27,7,BB27,13,BS27,default,NA)</f>
        <v>0.28348569018489334</v>
      </c>
      <c r="U27" s="104">
        <f>_xlfn.SWITCH($G$1+($G$2-1)*6,1,AL27,7,BC27,13,BT27,default,NA)</f>
        <v>0</v>
      </c>
      <c r="V27" s="124"/>
      <c r="W27" s="93">
        <v>9.9999999999999998E-13</v>
      </c>
      <c r="X27" s="93">
        <f>0.000001</f>
        <v>9.9999999999999995E-7</v>
      </c>
      <c r="Y27" s="93">
        <f t="shared" si="13"/>
        <v>9.9999999999999995E-7</v>
      </c>
      <c r="Z27" s="60"/>
      <c r="AA27" s="91">
        <v>1.0376366501277943</v>
      </c>
      <c r="AB27" s="91">
        <v>4.0811351475755071</v>
      </c>
      <c r="AC27" s="91">
        <f t="shared" si="14"/>
        <v>0.25425196975998854</v>
      </c>
      <c r="AD27" s="60"/>
      <c r="AE27" s="93">
        <v>9.9999999999999998E-13</v>
      </c>
      <c r="AF27" s="93">
        <f>0.000001</f>
        <v>9.9999999999999995E-7</v>
      </c>
      <c r="AG27" s="93">
        <f t="shared" si="15"/>
        <v>9.9999999999999995E-7</v>
      </c>
      <c r="AH27" s="76"/>
      <c r="AI27" s="93">
        <v>1.062998274759962</v>
      </c>
      <c r="AJ27" s="93">
        <v>3.7497422676490642</v>
      </c>
      <c r="AK27" s="93">
        <f t="shared" si="16"/>
        <v>0.28348569018489334</v>
      </c>
      <c r="AL27" s="72"/>
      <c r="AM27" s="124"/>
      <c r="AN27" s="93">
        <v>1.9342719782907747E-2</v>
      </c>
      <c r="AO27" s="93">
        <v>0.10798148771821621</v>
      </c>
      <c r="AP27" s="93">
        <f t="shared" si="17"/>
        <v>0.17912996191887692</v>
      </c>
      <c r="AQ27" s="60"/>
      <c r="AR27" s="91">
        <v>0.4020094797742037</v>
      </c>
      <c r="AS27" s="91">
        <v>7.2107408512214359</v>
      </c>
      <c r="AT27" s="91">
        <f t="shared" si="18"/>
        <v>5.5751480751954477E-2</v>
      </c>
      <c r="AU27" s="60"/>
      <c r="AV27" s="93">
        <v>9.9999999999999998E-13</v>
      </c>
      <c r="AW27" s="93">
        <f t="shared" si="25"/>
        <v>9.9999999999999995E-7</v>
      </c>
      <c r="AX27" s="93">
        <f t="shared" si="19"/>
        <v>9.9999999999999995E-7</v>
      </c>
      <c r="AY27" s="76"/>
      <c r="AZ27" s="93">
        <v>1.056277425614603E-2</v>
      </c>
      <c r="BA27" s="93">
        <v>0.12868935930341013</v>
      </c>
      <c r="BB27" s="93">
        <f t="shared" si="20"/>
        <v>8.2079624246494537E-2</v>
      </c>
      <c r="BC27" s="72"/>
      <c r="BD27" s="124"/>
      <c r="BE27" s="93">
        <v>109.62126606655519</v>
      </c>
      <c r="BF27" s="93">
        <v>11.878056397204125</v>
      </c>
      <c r="BG27" s="93">
        <f t="shared" si="21"/>
        <v>9.2288891718310087</v>
      </c>
      <c r="BH27" s="60"/>
      <c r="BI27" s="91">
        <v>0.61835391793582328</v>
      </c>
      <c r="BJ27" s="91">
        <v>5.5755228659678551</v>
      </c>
      <c r="BK27" s="91">
        <f t="shared" si="22"/>
        <v>0.11090509944998374</v>
      </c>
      <c r="BL27" s="60"/>
      <c r="BM27" s="93">
        <v>9.9999999999999998E-13</v>
      </c>
      <c r="BN27" s="93">
        <f>0.000001</f>
        <v>9.9999999999999995E-7</v>
      </c>
      <c r="BO27" s="93">
        <f t="shared" si="23"/>
        <v>9.9999999999999995E-7</v>
      </c>
      <c r="BP27" s="76"/>
      <c r="BQ27" s="93">
        <v>1.0593152050007648</v>
      </c>
      <c r="BR27" s="93">
        <v>2.9883908859014818</v>
      </c>
      <c r="BS27" s="93">
        <f t="shared" si="24"/>
        <v>0.35447678882918637</v>
      </c>
      <c r="BT27" s="72"/>
    </row>
    <row r="28" spans="1:72" x14ac:dyDescent="0.25">
      <c r="A28" s="58"/>
      <c r="B28" s="58"/>
      <c r="E28" s="125"/>
      <c r="F28" s="93">
        <f>_xlfn.SWITCH($G$1+($G$2-1)*6,1,W28,7,AN28,13,BE28,default,NA)</f>
        <v>9.9999999999999998E-13</v>
      </c>
      <c r="G28" s="93">
        <f>_xlfn.SWITCH($G$1+($G$2-1)*6,1,X28,7,AO28,13,BF28,default,NA)</f>
        <v>9.9999999999999995E-7</v>
      </c>
      <c r="H28" s="93">
        <f>_xlfn.SWITCH($G$1+($G$2-1)*6,1,Y28,7,AP28,13,BG28,default,NA)</f>
        <v>9.9999999999999995E-7</v>
      </c>
      <c r="I28" s="102"/>
      <c r="J28" s="91">
        <f>_xlfn.SWITCH($G$1+($G$2-1)*6,1,AA28,7,AR28,13,BI28,default,NA)</f>
        <v>88.910570169707967</v>
      </c>
      <c r="K28" s="91">
        <f>_xlfn.SWITCH($G$1+($G$2-1)*6,1,AB28,7,AS28,13,BJ28,default,NA)</f>
        <v>19.776013713694489</v>
      </c>
      <c r="L28" s="91">
        <f>_xlfn.SWITCH($G$1+($G$2-1)*6,1,AC28,7,AT28,13,BK28,default,NA)</f>
        <v>4.4958792735939088</v>
      </c>
      <c r="M28" s="102"/>
      <c r="N28" s="93">
        <f>_xlfn.SWITCH($G$1+($G$2-1)*6,1,AE28,7,AV28,13,BM28,default,NA)</f>
        <v>9.9999999999999998E-13</v>
      </c>
      <c r="O28" s="93">
        <f>_xlfn.SWITCH($G$1+($G$2-1)*6,1,AF28,7,AW28,13,BN28,default,NA)</f>
        <v>9.9999999999999995E-7</v>
      </c>
      <c r="P28" s="93">
        <f>_xlfn.SWITCH($G$1+($G$2-1)*6,1,AG28,7,AX28,13,BO28,default,NA)</f>
        <v>9.9999999999999995E-7</v>
      </c>
      <c r="Q28" s="102"/>
      <c r="R28" s="93">
        <f>_xlfn.SWITCH($G$1+($G$2-1)*6,1,AI28,7,AZ28,13,BQ28,default,NA)</f>
        <v>88.673874606294063</v>
      </c>
      <c r="S28" s="93">
        <f>_xlfn.SWITCH($G$1+($G$2-1)*6,1,AJ28,7,BA28,13,BR28,default,NA)</f>
        <v>19.010547806607246</v>
      </c>
      <c r="T28" s="93">
        <f>_xlfn.SWITCH($G$1+($G$2-1)*6,1,AK28,7,BB28,13,BS28,default,NA)</f>
        <v>4.664456569498479</v>
      </c>
      <c r="U28" s="104">
        <f>_xlfn.SWITCH($G$1+($G$2-1)*6,1,AL28,7,BC28,13,BT28,default,NA)</f>
        <v>0</v>
      </c>
      <c r="V28" s="125"/>
      <c r="W28" s="93">
        <v>9.9999999999999998E-13</v>
      </c>
      <c r="X28" s="93">
        <f>0.000001</f>
        <v>9.9999999999999995E-7</v>
      </c>
      <c r="Y28" s="93">
        <f t="shared" si="13"/>
        <v>9.9999999999999995E-7</v>
      </c>
      <c r="Z28" s="60"/>
      <c r="AA28" s="91">
        <v>88.910570169707967</v>
      </c>
      <c r="AB28" s="91">
        <v>19.776013713694489</v>
      </c>
      <c r="AC28" s="91">
        <f t="shared" si="14"/>
        <v>4.4958792735939088</v>
      </c>
      <c r="AD28" s="60"/>
      <c r="AE28" s="93">
        <v>9.9999999999999998E-13</v>
      </c>
      <c r="AF28" s="93">
        <f>0.000001</f>
        <v>9.9999999999999995E-7</v>
      </c>
      <c r="AG28" s="93">
        <f t="shared" si="15"/>
        <v>9.9999999999999995E-7</v>
      </c>
      <c r="AH28" s="76"/>
      <c r="AI28" s="93">
        <v>88.673874606294063</v>
      </c>
      <c r="AJ28" s="93">
        <v>19.010547806607246</v>
      </c>
      <c r="AK28" s="93">
        <f t="shared" si="16"/>
        <v>4.664456569498479</v>
      </c>
      <c r="AL28" s="72"/>
      <c r="AM28" s="125"/>
      <c r="AN28" s="93">
        <v>9.9999999999999998E-13</v>
      </c>
      <c r="AO28" s="93">
        <v>9.9999999999999995E-7</v>
      </c>
      <c r="AP28" s="93">
        <v>9.9999999999999995E-7</v>
      </c>
      <c r="AQ28" s="60"/>
      <c r="AR28" s="91">
        <v>7.2672287449963031E-3</v>
      </c>
      <c r="AS28" s="91">
        <v>1.4222143428106471</v>
      </c>
      <c r="AT28" s="91">
        <f t="shared" si="18"/>
        <v>5.1097985206888458E-3</v>
      </c>
      <c r="AU28" s="60"/>
      <c r="AV28" s="93">
        <v>9.9999999999999998E-13</v>
      </c>
      <c r="AW28" s="93">
        <f t="shared" si="25"/>
        <v>9.9999999999999995E-7</v>
      </c>
      <c r="AX28" s="93">
        <f t="shared" si="19"/>
        <v>9.9999999999999995E-7</v>
      </c>
      <c r="AY28" s="76"/>
      <c r="AZ28" s="93">
        <v>9.9999999999999998E-13</v>
      </c>
      <c r="BA28" s="93">
        <f>0.000001</f>
        <v>9.9999999999999995E-7</v>
      </c>
      <c r="BB28" s="93">
        <f t="shared" si="20"/>
        <v>9.9999999999999995E-7</v>
      </c>
      <c r="BC28" s="72"/>
      <c r="BD28" s="125"/>
      <c r="BE28" s="93">
        <v>9.9999999999999998E-13</v>
      </c>
      <c r="BF28" s="93">
        <f>0.000001</f>
        <v>9.9999999999999995E-7</v>
      </c>
      <c r="BG28" s="93">
        <f t="shared" si="21"/>
        <v>9.9999999999999995E-7</v>
      </c>
      <c r="BH28" s="60"/>
      <c r="BI28" s="91">
        <v>109.69912043958826</v>
      </c>
      <c r="BJ28" s="91">
        <v>12.293399046877111</v>
      </c>
      <c r="BK28" s="91">
        <f t="shared" si="22"/>
        <v>8.9234165442189148</v>
      </c>
      <c r="BL28" s="60"/>
      <c r="BM28" s="93">
        <v>9.9999999999999998E-13</v>
      </c>
      <c r="BN28" s="93">
        <f>0.000001</f>
        <v>9.9999999999999995E-7</v>
      </c>
      <c r="BO28" s="93">
        <f t="shared" si="23"/>
        <v>9.9999999999999995E-7</v>
      </c>
      <c r="BP28" s="76"/>
      <c r="BQ28" s="93">
        <v>109.42416402651715</v>
      </c>
      <c r="BR28" s="93">
        <v>11.797850976727359</v>
      </c>
      <c r="BS28" s="93">
        <f t="shared" si="24"/>
        <v>9.2749233943002931</v>
      </c>
      <c r="BT28" s="72"/>
    </row>
    <row r="29" spans="1:72" x14ac:dyDescent="0.25">
      <c r="A29" s="58"/>
      <c r="B29" s="58"/>
      <c r="F29" s="105"/>
      <c r="G29" s="105"/>
      <c r="H29" s="105"/>
      <c r="I29" s="105"/>
      <c r="J29" s="105"/>
      <c r="K29" s="105"/>
      <c r="L29" s="105"/>
      <c r="M29" s="105"/>
      <c r="N29" s="105"/>
      <c r="O29" s="105"/>
      <c r="P29" s="105"/>
      <c r="Q29" s="105"/>
      <c r="R29" s="105"/>
      <c r="S29" s="105"/>
      <c r="T29" s="105"/>
      <c r="U29" s="104">
        <f>_xlfn.SWITCH($G$1+($G$2-1)*6,1,AL29,7,BC29,13,BT29,default,NA)</f>
        <v>0</v>
      </c>
      <c r="AH29" s="74"/>
      <c r="AL29" s="72"/>
      <c r="AY29" s="74"/>
      <c r="BC29" s="72"/>
      <c r="BP29" s="74"/>
      <c r="BT29" s="72"/>
    </row>
    <row r="30" spans="1:72" ht="15" customHeight="1" x14ac:dyDescent="0.25">
      <c r="A30" s="58"/>
      <c r="B30" s="58"/>
      <c r="E30" s="123" t="s">
        <v>39</v>
      </c>
      <c r="F30" s="126" t="s">
        <v>126</v>
      </c>
      <c r="G30" s="127"/>
      <c r="H30" s="128"/>
      <c r="J30" s="129" t="s">
        <v>127</v>
      </c>
      <c r="K30" s="129"/>
      <c r="L30" s="129"/>
      <c r="M30" s="57"/>
      <c r="N30" s="132" t="s">
        <v>134</v>
      </c>
      <c r="O30" s="132"/>
      <c r="P30" s="132"/>
      <c r="R30" s="129" t="s">
        <v>128</v>
      </c>
      <c r="S30" s="129"/>
      <c r="T30" s="129"/>
      <c r="U30" s="104">
        <f>_xlfn.SWITCH($G$1+($G$2-1)*6,1,AL30,7,BC30,13,BT30,default,NA)</f>
        <v>0</v>
      </c>
      <c r="V30" s="123" t="s">
        <v>39</v>
      </c>
      <c r="W30" s="126" t="s">
        <v>31</v>
      </c>
      <c r="X30" s="127"/>
      <c r="Y30" s="128"/>
      <c r="AA30" s="129" t="s">
        <v>32</v>
      </c>
      <c r="AB30" s="129"/>
      <c r="AC30" s="129"/>
      <c r="AD30" s="57"/>
      <c r="AE30" s="132" t="s">
        <v>33</v>
      </c>
      <c r="AF30" s="132"/>
      <c r="AG30" s="132"/>
      <c r="AH30" s="74"/>
      <c r="AI30" s="129" t="s">
        <v>34</v>
      </c>
      <c r="AJ30" s="129"/>
      <c r="AK30" s="129"/>
      <c r="AL30" s="72"/>
      <c r="AM30" s="123" t="s">
        <v>39</v>
      </c>
      <c r="AN30" s="126" t="s">
        <v>31</v>
      </c>
      <c r="AO30" s="127"/>
      <c r="AP30" s="128"/>
      <c r="AR30" s="129" t="s">
        <v>32</v>
      </c>
      <c r="AS30" s="129"/>
      <c r="AT30" s="129"/>
      <c r="AU30" s="57"/>
      <c r="AV30" s="132" t="s">
        <v>33</v>
      </c>
      <c r="AW30" s="132"/>
      <c r="AX30" s="132"/>
      <c r="AY30" s="74"/>
      <c r="AZ30" s="129" t="s">
        <v>34</v>
      </c>
      <c r="BA30" s="129"/>
      <c r="BB30" s="129"/>
      <c r="BC30" s="72"/>
      <c r="BD30" s="123" t="s">
        <v>39</v>
      </c>
      <c r="BE30" s="126" t="s">
        <v>31</v>
      </c>
      <c r="BF30" s="127"/>
      <c r="BG30" s="128"/>
      <c r="BI30" s="129" t="s">
        <v>32</v>
      </c>
      <c r="BJ30" s="129"/>
      <c r="BK30" s="129"/>
      <c r="BL30" s="57"/>
      <c r="BM30" s="132" t="s">
        <v>33</v>
      </c>
      <c r="BN30" s="132"/>
      <c r="BO30" s="132"/>
      <c r="BP30" s="74"/>
      <c r="BQ30" s="129" t="s">
        <v>34</v>
      </c>
      <c r="BR30" s="129"/>
      <c r="BS30" s="129"/>
      <c r="BT30" s="72"/>
    </row>
    <row r="31" spans="1:72" ht="15" customHeight="1" x14ac:dyDescent="0.25">
      <c r="A31" s="58"/>
      <c r="B31" s="58"/>
      <c r="E31" s="124"/>
      <c r="F31" s="92" t="s">
        <v>35</v>
      </c>
      <c r="G31" s="92" t="s">
        <v>36</v>
      </c>
      <c r="H31" s="92" t="s">
        <v>37</v>
      </c>
      <c r="I31" s="1"/>
      <c r="J31" s="92" t="s">
        <v>35</v>
      </c>
      <c r="K31" s="92" t="s">
        <v>36</v>
      </c>
      <c r="L31" s="92" t="s">
        <v>37</v>
      </c>
      <c r="M31" s="57"/>
      <c r="N31" s="90" t="s">
        <v>35</v>
      </c>
      <c r="O31" s="90" t="s">
        <v>36</v>
      </c>
      <c r="P31" s="90" t="s">
        <v>37</v>
      </c>
      <c r="Q31" s="75"/>
      <c r="R31" s="92" t="s">
        <v>35</v>
      </c>
      <c r="S31" s="92" t="s">
        <v>36</v>
      </c>
      <c r="T31" s="92" t="s">
        <v>37</v>
      </c>
      <c r="U31" s="104">
        <f>_xlfn.SWITCH($G$1+($G$2-1)*6,1,AL31,7,BC31,13,BT31,default,NA)</f>
        <v>0</v>
      </c>
      <c r="V31" s="124"/>
      <c r="W31" s="92" t="s">
        <v>35</v>
      </c>
      <c r="X31" s="92" t="s">
        <v>36</v>
      </c>
      <c r="Y31" s="92" t="s">
        <v>37</v>
      </c>
      <c r="Z31" s="1"/>
      <c r="AA31" s="92" t="s">
        <v>35</v>
      </c>
      <c r="AB31" s="92" t="s">
        <v>36</v>
      </c>
      <c r="AC31" s="92" t="s">
        <v>37</v>
      </c>
      <c r="AD31" s="57"/>
      <c r="AE31" s="90" t="s">
        <v>35</v>
      </c>
      <c r="AF31" s="90" t="s">
        <v>36</v>
      </c>
      <c r="AG31" s="90" t="s">
        <v>37</v>
      </c>
      <c r="AH31" s="75"/>
      <c r="AI31" s="92" t="s">
        <v>35</v>
      </c>
      <c r="AJ31" s="92" t="s">
        <v>36</v>
      </c>
      <c r="AK31" s="92" t="s">
        <v>37</v>
      </c>
      <c r="AL31" s="73"/>
      <c r="AM31" s="124"/>
      <c r="AN31" s="92" t="s">
        <v>35</v>
      </c>
      <c r="AO31" s="92" t="s">
        <v>36</v>
      </c>
      <c r="AP31" s="92" t="s">
        <v>37</v>
      </c>
      <c r="AQ31" s="1"/>
      <c r="AR31" s="92" t="s">
        <v>35</v>
      </c>
      <c r="AS31" s="92" t="s">
        <v>36</v>
      </c>
      <c r="AT31" s="92" t="s">
        <v>37</v>
      </c>
      <c r="AU31" s="57"/>
      <c r="AV31" s="90" t="s">
        <v>35</v>
      </c>
      <c r="AW31" s="90" t="s">
        <v>36</v>
      </c>
      <c r="AX31" s="90" t="s">
        <v>37</v>
      </c>
      <c r="AY31" s="75"/>
      <c r="AZ31" s="92" t="s">
        <v>35</v>
      </c>
      <c r="BA31" s="92" t="s">
        <v>36</v>
      </c>
      <c r="BB31" s="92" t="s">
        <v>37</v>
      </c>
      <c r="BC31" s="73"/>
      <c r="BD31" s="124"/>
      <c r="BE31" s="92" t="s">
        <v>35</v>
      </c>
      <c r="BF31" s="92" t="s">
        <v>36</v>
      </c>
      <c r="BG31" s="92" t="s">
        <v>37</v>
      </c>
      <c r="BH31" s="1"/>
      <c r="BI31" s="92" t="s">
        <v>35</v>
      </c>
      <c r="BJ31" s="92" t="s">
        <v>36</v>
      </c>
      <c r="BK31" s="92" t="s">
        <v>37</v>
      </c>
      <c r="BL31" s="57"/>
      <c r="BM31" s="90" t="s">
        <v>35</v>
      </c>
      <c r="BN31" s="90" t="s">
        <v>36</v>
      </c>
      <c r="BO31" s="90" t="s">
        <v>37</v>
      </c>
      <c r="BP31" s="75"/>
      <c r="BQ31" s="92" t="s">
        <v>35</v>
      </c>
      <c r="BR31" s="92" t="s">
        <v>36</v>
      </c>
      <c r="BS31" s="92" t="s">
        <v>37</v>
      </c>
      <c r="BT31" s="73"/>
    </row>
    <row r="32" spans="1:72" x14ac:dyDescent="0.25">
      <c r="A32" s="58"/>
      <c r="B32" s="58"/>
      <c r="E32" s="124"/>
      <c r="F32" s="93">
        <f>_xlfn.SWITCH($G$1+($G$2-1)*6,1,W32,7,AN32,13,BE32,default,NA)</f>
        <v>0.21603704389810635</v>
      </c>
      <c r="G32" s="93">
        <f>_xlfn.SWITCH($G$1+($G$2-1)*6,1,X32,7,AO32,13,BF32,default,NA)</f>
        <v>0.2199912837525716</v>
      </c>
      <c r="H32" s="93">
        <f>_xlfn.SWITCH($G$1+($G$2-1)*6,1,Y32,7,AP32,13,BG32,default,NA)</f>
        <v>0.98202547034130383</v>
      </c>
      <c r="I32" s="102"/>
      <c r="J32" s="93">
        <f>_xlfn.SWITCH($G$1+($G$2-1)*6,1,AA32,7,AR32,13,BI32,default,NA)</f>
        <v>0.23137966689923786</v>
      </c>
      <c r="K32" s="93">
        <f>_xlfn.SWITCH($G$1+($G$2-1)*6,1,AB32,7,AS32,13,BJ32,default,NA)</f>
        <v>0.34855396400507693</v>
      </c>
      <c r="L32" s="93">
        <f>_xlfn.SWITCH($G$1+($G$2-1)*6,1,AC32,7,AT32,13,BK32,default,NA)</f>
        <v>0.66382738626913929</v>
      </c>
      <c r="M32" s="102"/>
      <c r="N32" s="91">
        <f>_xlfn.SWITCH($G$1+($G$2-1)*6,1,AE32,7,AV32,13,BM32,default,NA)</f>
        <v>0.24401560281818638</v>
      </c>
      <c r="O32" s="91">
        <f>_xlfn.SWITCH($G$1+($G$2-1)*6,1,AF32,7,AW32,13,BN32,default,NA)</f>
        <v>0.64783599456671792</v>
      </c>
      <c r="P32" s="91">
        <f>_xlfn.SWITCH($G$1+($G$2-1)*6,1,AG32,7,AX32,13,BO32,default,NA)</f>
        <v>0.37666261965173381</v>
      </c>
      <c r="Q32" s="102"/>
      <c r="R32" s="93">
        <f>_xlfn.SWITCH($G$1+($G$2-1)*6,1,AI32,7,AZ32,13,BQ32,default,NA)</f>
        <v>0.18279847381781125</v>
      </c>
      <c r="S32" s="93">
        <f>_xlfn.SWITCH($G$1+($G$2-1)*6,1,AJ32,7,BA32,13,BR32,default,NA)</f>
        <v>0.90663441985943383</v>
      </c>
      <c r="T32" s="93">
        <f>_xlfn.SWITCH($G$1+($G$2-1)*6,1,AK32,7,BB32,13,BS32,default,NA)</f>
        <v>0.20162313476489527</v>
      </c>
      <c r="U32" s="104">
        <f>_xlfn.SWITCH($G$1+($G$2-1)*6,1,AL32,7,BC32,13,BT32,default,NA)</f>
        <v>0</v>
      </c>
      <c r="V32" s="124"/>
      <c r="W32" s="93">
        <v>0.21603704389810635</v>
      </c>
      <c r="X32" s="93">
        <v>0.2199912837525716</v>
      </c>
      <c r="Y32" s="93">
        <f>W32/X32</f>
        <v>0.98202547034130383</v>
      </c>
      <c r="Z32" s="60"/>
      <c r="AA32" s="93">
        <v>0.23137966689923786</v>
      </c>
      <c r="AB32" s="93">
        <v>0.34855396400507693</v>
      </c>
      <c r="AC32" s="93">
        <f>AA32/AB32</f>
        <v>0.66382738626913929</v>
      </c>
      <c r="AD32" s="60"/>
      <c r="AE32" s="91">
        <v>0.24401560281818638</v>
      </c>
      <c r="AF32" s="91">
        <v>0.64783599456671792</v>
      </c>
      <c r="AG32" s="91">
        <f>AE32/AF32</f>
        <v>0.37666261965173381</v>
      </c>
      <c r="AH32" s="76"/>
      <c r="AI32" s="93">
        <v>0.18279847381781125</v>
      </c>
      <c r="AJ32" s="93">
        <v>0.90663441985943383</v>
      </c>
      <c r="AK32" s="93">
        <f>AI32/AJ32</f>
        <v>0.20162313476489527</v>
      </c>
      <c r="AL32" s="72"/>
      <c r="AM32" s="124"/>
      <c r="AN32" s="93">
        <v>1.7685900455047956E-5</v>
      </c>
      <c r="AO32" s="93">
        <v>7.1323216079034922E-5</v>
      </c>
      <c r="AP32" s="93">
        <f>AN32/AO32</f>
        <v>0.24796835346641963</v>
      </c>
      <c r="AQ32" s="60"/>
      <c r="AR32" s="93">
        <v>1.7686021813821314E-5</v>
      </c>
      <c r="AS32" s="93">
        <v>7.0509954950063699E-5</v>
      </c>
      <c r="AT32" s="93">
        <f>AR32/AS32</f>
        <v>0.25083013918172042</v>
      </c>
      <c r="AU32" s="60"/>
      <c r="AV32" s="91">
        <v>1.767524338157001E-5</v>
      </c>
      <c r="AW32" s="91">
        <v>7.0632676599749451E-5</v>
      </c>
      <c r="AX32" s="91">
        <f>AV32/AW32</f>
        <v>0.25024173275677208</v>
      </c>
      <c r="AY32" s="76"/>
      <c r="AZ32" s="93">
        <v>1.7675264665266909E-5</v>
      </c>
      <c r="BA32" s="93">
        <v>7.0537131313732558E-5</v>
      </c>
      <c r="BB32" s="93">
        <f>AZ32/BA32</f>
        <v>0.25058099664772998</v>
      </c>
      <c r="BC32" s="72"/>
      <c r="BD32" s="124"/>
      <c r="BE32" s="93">
        <v>4.1248691366582246</v>
      </c>
      <c r="BF32" s="93">
        <v>2.4248953624181899</v>
      </c>
      <c r="BG32" s="93">
        <f>BE32/BF32</f>
        <v>1.7010503630741254</v>
      </c>
      <c r="BH32" s="60"/>
      <c r="BI32" s="93">
        <v>3.8203128130945978</v>
      </c>
      <c r="BJ32" s="93">
        <v>2.7515600030503462</v>
      </c>
      <c r="BK32" s="93">
        <f>BI32/BJ32</f>
        <v>1.3884170466424302</v>
      </c>
      <c r="BL32" s="60"/>
      <c r="BM32" s="91">
        <v>4.0615844992220893</v>
      </c>
      <c r="BN32" s="91">
        <v>2.6391691568010165</v>
      </c>
      <c r="BO32" s="91">
        <f>BM32/BN32</f>
        <v>1.5389633092504034</v>
      </c>
      <c r="BP32" s="76"/>
      <c r="BQ32" s="93">
        <v>3.9560297571378564</v>
      </c>
      <c r="BR32" s="93">
        <v>2.6839999354657396</v>
      </c>
      <c r="BS32" s="93">
        <f>BQ32/BR32</f>
        <v>1.4739306454012222</v>
      </c>
      <c r="BT32" s="72"/>
    </row>
    <row r="33" spans="1:72" x14ac:dyDescent="0.25">
      <c r="E33" s="124"/>
      <c r="F33" s="93">
        <f>_xlfn.SWITCH($G$1+($G$2-1)*6,1,W33,7,AN33,13,BE33,default,NA)</f>
        <v>1.0700306833683777E-5</v>
      </c>
      <c r="G33" s="93">
        <f>_xlfn.SWITCH($G$1+($G$2-1)*6,1,X33,7,AO33,13,BF33,default,NA)</f>
        <v>7.0313737013366639E-5</v>
      </c>
      <c r="H33" s="93">
        <f>_xlfn.SWITCH($G$1+($G$2-1)*6,1,Y33,7,AP33,13,BG33,default,NA)</f>
        <v>0.15217946432927679</v>
      </c>
      <c r="I33" s="102"/>
      <c r="J33" s="93">
        <f>_xlfn.SWITCH($G$1+($G$2-1)*6,1,AA33,7,AR33,13,BI33,default,NA)</f>
        <v>1.070068497673543E-5</v>
      </c>
      <c r="K33" s="93">
        <f>_xlfn.SWITCH($G$1+($G$2-1)*6,1,AB33,7,AS33,13,BJ33,default,NA)</f>
        <v>6.500506452289292E-5</v>
      </c>
      <c r="L33" s="93">
        <f>_xlfn.SWITCH($G$1+($G$2-1)*6,1,AC33,7,AT33,13,BK33,default,NA)</f>
        <v>0.16461309676828265</v>
      </c>
      <c r="M33" s="102"/>
      <c r="N33" s="91">
        <f>_xlfn.SWITCH($G$1+($G$2-1)*6,1,AE33,7,AV33,13,BM33,default,NA)</f>
        <v>1.0685824653854852E-5</v>
      </c>
      <c r="O33" s="91">
        <f>_xlfn.SWITCH($G$1+($G$2-1)*6,1,AF33,7,AW33,13,BN33,default,NA)</f>
        <v>6.5319823230559557E-5</v>
      </c>
      <c r="P33" s="91">
        <f>_xlfn.SWITCH($G$1+($G$2-1)*6,1,AG33,7,AX33,13,BO33,default,NA)</f>
        <v>0.16359236944253611</v>
      </c>
      <c r="Q33" s="102"/>
      <c r="R33" s="93">
        <f>_xlfn.SWITCH($G$1+($G$2-1)*6,1,AI33,7,AZ33,13,BQ33,default,NA)</f>
        <v>1.0686159665153583E-5</v>
      </c>
      <c r="S33" s="93">
        <f>_xlfn.SWITCH($G$1+($G$2-1)*6,1,AJ33,7,BA33,13,BR33,default,NA)</f>
        <v>6.4918844243746056E-5</v>
      </c>
      <c r="T33" s="93">
        <f>_xlfn.SWITCH($G$1+($G$2-1)*6,1,AK33,7,BB33,13,BS33,default,NA)</f>
        <v>0.16460797769336494</v>
      </c>
      <c r="U33" s="104">
        <f>_xlfn.SWITCH($G$1+($G$2-1)*6,1,AL33,7,BC33,13,BT33,default,NA)</f>
        <v>0</v>
      </c>
      <c r="V33" s="124"/>
      <c r="W33" s="93">
        <v>1.0700306833683777E-5</v>
      </c>
      <c r="X33" s="93">
        <v>7.0313737013366639E-5</v>
      </c>
      <c r="Y33" s="93">
        <f t="shared" ref="Y33:Y40" si="26">W33/X33</f>
        <v>0.15217946432927679</v>
      </c>
      <c r="Z33" s="60"/>
      <c r="AA33" s="93">
        <v>1.070068497673543E-5</v>
      </c>
      <c r="AB33" s="93">
        <v>6.500506452289292E-5</v>
      </c>
      <c r="AC33" s="93">
        <f t="shared" ref="AC33:AC41" si="27">AA33/AB33</f>
        <v>0.16461309676828265</v>
      </c>
      <c r="AD33" s="60"/>
      <c r="AE33" s="91">
        <v>1.0685824653854852E-5</v>
      </c>
      <c r="AF33" s="91">
        <v>6.5319823230559557E-5</v>
      </c>
      <c r="AG33" s="91">
        <f t="shared" ref="AG33:AG41" si="28">AE33/AF33</f>
        <v>0.16359236944253611</v>
      </c>
      <c r="AH33" s="76"/>
      <c r="AI33" s="93">
        <v>1.0686159665153583E-5</v>
      </c>
      <c r="AJ33" s="93">
        <v>6.4918844243746056E-5</v>
      </c>
      <c r="AK33" s="93">
        <f t="shared" ref="AK33:AK41" si="29">AI33/AJ33</f>
        <v>0.16460797769336494</v>
      </c>
      <c r="AL33" s="72"/>
      <c r="AM33" s="124"/>
      <c r="AN33" s="93">
        <v>62.424426411100775</v>
      </c>
      <c r="AO33" s="93">
        <v>53.950682205259156</v>
      </c>
      <c r="AP33" s="93">
        <f t="shared" ref="AP33:AP41" si="30">AN33/AO33</f>
        <v>1.1570646349494278</v>
      </c>
      <c r="AQ33" s="60"/>
      <c r="AR33" s="93">
        <v>62.386272374563745</v>
      </c>
      <c r="AS33" s="93">
        <v>53.738652376427382</v>
      </c>
      <c r="AT33" s="93">
        <f t="shared" ref="AT33:AT41" si="31">AR33/AS33</f>
        <v>1.1609199266397991</v>
      </c>
      <c r="AU33" s="60"/>
      <c r="AV33" s="91">
        <v>62.463258649026535</v>
      </c>
      <c r="AW33" s="91">
        <v>55.004965233930896</v>
      </c>
      <c r="AX33" s="91">
        <f t="shared" ref="AX33:AX41" si="32">AV33/AW33</f>
        <v>1.1355930938848198</v>
      </c>
      <c r="AY33" s="76"/>
      <c r="AZ33" s="93">
        <v>62.350504191555885</v>
      </c>
      <c r="BA33" s="93">
        <v>54.141345571797665</v>
      </c>
      <c r="BB33" s="93">
        <f t="shared" ref="BB33:BB41" si="33">AZ33/BA33</f>
        <v>1.1516245769856592</v>
      </c>
      <c r="BC33" s="72"/>
      <c r="BD33" s="124"/>
      <c r="BE33" s="93">
        <v>3.6605256502621676E-2</v>
      </c>
      <c r="BF33" s="93">
        <v>3.1659317240615033E-4</v>
      </c>
      <c r="BG33" s="93">
        <f t="shared" ref="BG33:BG41" si="34">BE33/BF33</f>
        <v>115.62238131800773</v>
      </c>
      <c r="BH33" s="60"/>
      <c r="BI33" s="93">
        <v>3.7135882351263846E-2</v>
      </c>
      <c r="BJ33" s="93">
        <v>3.1450249881006208E-4</v>
      </c>
      <c r="BK33" s="93">
        <f t="shared" ref="BK33:BK41" si="35">BI33/BJ33</f>
        <v>118.07817900261381</v>
      </c>
      <c r="BL33" s="60"/>
      <c r="BM33" s="91">
        <v>2.4062913581519625E-7</v>
      </c>
      <c r="BN33" s="91">
        <v>4.9543060702231505E-4</v>
      </c>
      <c r="BO33" s="91">
        <f t="shared" ref="BO33:BO41" si="36">BM33/BN33</f>
        <v>4.8569695211494654E-4</v>
      </c>
      <c r="BP33" s="76"/>
      <c r="BQ33" s="93">
        <v>1.7652604421771505E-2</v>
      </c>
      <c r="BR33" s="93">
        <v>4.9545565700769305E-4</v>
      </c>
      <c r="BS33" s="93">
        <f t="shared" ref="BS33:BS41" si="37">BQ33/BR33</f>
        <v>35.629029908316113</v>
      </c>
      <c r="BT33" s="72"/>
    </row>
    <row r="34" spans="1:72" x14ac:dyDescent="0.25">
      <c r="A34" s="139"/>
      <c r="B34" s="139"/>
      <c r="E34" s="124"/>
      <c r="F34" s="93">
        <f>_xlfn.SWITCH($G$1+($G$2-1)*6,1,W34,7,AN34,13,BE34,default,NA)</f>
        <v>7.0200991343077302E-5</v>
      </c>
      <c r="G34" s="93">
        <f>_xlfn.SWITCH($G$1+($G$2-1)*6,1,X34,7,AO34,13,BF34,default,NA)</f>
        <v>4.4769172279983778E-4</v>
      </c>
      <c r="H34" s="93">
        <f>_xlfn.SWITCH($G$1+($G$2-1)*6,1,Y34,7,AP34,13,BG34,default,NA)</f>
        <v>0.15680654291315554</v>
      </c>
      <c r="I34" s="102"/>
      <c r="J34" s="93">
        <f>_xlfn.SWITCH($G$1+($G$2-1)*6,1,AA34,7,AR34,13,BI34,default,NA)</f>
        <v>7.033524456770094E-5</v>
      </c>
      <c r="K34" s="93">
        <f>_xlfn.SWITCH($G$1+($G$2-1)*6,1,AB34,7,AS34,13,BJ34,default,NA)</f>
        <v>2.3548225546681759E-4</v>
      </c>
      <c r="L34" s="93">
        <f>_xlfn.SWITCH($G$1+($G$2-1)*6,1,AC34,7,AT34,13,BK34,default,NA)</f>
        <v>0.29868596437667494</v>
      </c>
      <c r="M34" s="102"/>
      <c r="N34" s="91">
        <f>_xlfn.SWITCH($G$1+($G$2-1)*6,1,AE34,7,AV34,13,BM34,default,NA)</f>
        <v>6.9925253928936802E-5</v>
      </c>
      <c r="O34" s="91">
        <f>_xlfn.SWITCH($G$1+($G$2-1)*6,1,AF34,7,AW34,13,BN34,default,NA)</f>
        <v>2.3677740151137311E-4</v>
      </c>
      <c r="P34" s="91">
        <f>_xlfn.SWITCH($G$1+($G$2-1)*6,1,AG34,7,AX34,13,BO34,default,NA)</f>
        <v>0.29532064074779574</v>
      </c>
      <c r="Q34" s="102"/>
      <c r="R34" s="93">
        <f>_xlfn.SWITCH($G$1+($G$2-1)*6,1,AI34,7,AZ34,13,BQ34,default,NA)</f>
        <v>6.9963559794479645E-5</v>
      </c>
      <c r="S34" s="93">
        <f>_xlfn.SWITCH($G$1+($G$2-1)*6,1,AJ34,7,BA34,13,BR34,default,NA)</f>
        <v>2.3163555490593606E-4</v>
      </c>
      <c r="T34" s="93">
        <f>_xlfn.SWITCH($G$1+($G$2-1)*6,1,AK34,7,BB34,13,BS34,default,NA)</f>
        <v>0.30204154031055752</v>
      </c>
      <c r="U34" s="104">
        <f>_xlfn.SWITCH($G$1+($G$2-1)*6,1,AL34,7,BC34,13,BT34,default,NA)</f>
        <v>0</v>
      </c>
      <c r="V34" s="124"/>
      <c r="W34" s="93">
        <v>7.0200991343077302E-5</v>
      </c>
      <c r="X34" s="93">
        <v>4.4769172279983778E-4</v>
      </c>
      <c r="Y34" s="93">
        <f t="shared" si="26"/>
        <v>0.15680654291315554</v>
      </c>
      <c r="Z34" s="60"/>
      <c r="AA34" s="93">
        <v>7.033524456770094E-5</v>
      </c>
      <c r="AB34" s="93">
        <v>2.3548225546681759E-4</v>
      </c>
      <c r="AC34" s="93">
        <f t="shared" si="27"/>
        <v>0.29868596437667494</v>
      </c>
      <c r="AD34" s="60"/>
      <c r="AE34" s="91">
        <v>6.9925253928936802E-5</v>
      </c>
      <c r="AF34" s="91">
        <v>2.3677740151137311E-4</v>
      </c>
      <c r="AG34" s="91">
        <f t="shared" si="28"/>
        <v>0.29532064074779574</v>
      </c>
      <c r="AH34" s="76"/>
      <c r="AI34" s="93">
        <v>6.9963559794479645E-5</v>
      </c>
      <c r="AJ34" s="93">
        <v>2.3163555490593606E-4</v>
      </c>
      <c r="AK34" s="93">
        <f t="shared" si="29"/>
        <v>0.30204154031055752</v>
      </c>
      <c r="AL34" s="72"/>
      <c r="AM34" s="124"/>
      <c r="AN34" s="93">
        <v>6.8030698520557922E-5</v>
      </c>
      <c r="AO34" s="93">
        <v>1.0602863189876225E-4</v>
      </c>
      <c r="AP34" s="93">
        <f t="shared" si="30"/>
        <v>0.64162573167514481</v>
      </c>
      <c r="AQ34" s="60"/>
      <c r="AR34" s="93">
        <v>6.8034407797747901E-5</v>
      </c>
      <c r="AS34" s="93">
        <v>1.0423499218837992E-4</v>
      </c>
      <c r="AT34" s="93">
        <f t="shared" si="31"/>
        <v>0.65270219116812433</v>
      </c>
      <c r="AU34" s="60"/>
      <c r="AV34" s="91">
        <v>6.7981177540293446E-5</v>
      </c>
      <c r="AW34" s="91">
        <v>1.0437384044441422E-4</v>
      </c>
      <c r="AX34" s="91">
        <f t="shared" si="32"/>
        <v>0.65132390693717734</v>
      </c>
      <c r="AY34" s="76"/>
      <c r="AZ34" s="93">
        <v>6.79812251282328E-5</v>
      </c>
      <c r="BA34" s="93">
        <v>1.0416523095230654E-4</v>
      </c>
      <c r="BB34" s="93">
        <f t="shared" si="33"/>
        <v>0.65262875632041673</v>
      </c>
      <c r="BC34" s="72"/>
      <c r="BD34" s="124"/>
      <c r="BE34" s="93">
        <v>1.1152951168499101E-5</v>
      </c>
      <c r="BF34" s="93">
        <v>1.3935136449196766E-4</v>
      </c>
      <c r="BG34" s="93">
        <f t="shared" si="34"/>
        <v>8.0034746765195605E-2</v>
      </c>
      <c r="BH34" s="60"/>
      <c r="BI34" s="93">
        <v>1.1153107122264541E-5</v>
      </c>
      <c r="BJ34" s="93">
        <v>1.3388360963331966E-4</v>
      </c>
      <c r="BK34" s="93">
        <f t="shared" si="35"/>
        <v>8.3304499727865591E-2</v>
      </c>
      <c r="BL34" s="60"/>
      <c r="BM34" s="91">
        <v>1.9354642916721502E-7</v>
      </c>
      <c r="BN34" s="91">
        <v>7.3184953992902974E-3</v>
      </c>
      <c r="BO34" s="91">
        <f t="shared" si="36"/>
        <v>2.6446204937969075E-5</v>
      </c>
      <c r="BP34" s="76"/>
      <c r="BQ34" s="93">
        <v>8.6989704452838254E-2</v>
      </c>
      <c r="BR34" s="93">
        <v>7.3073595877744049E-3</v>
      </c>
      <c r="BS34" s="93">
        <f t="shared" si="37"/>
        <v>11.904396301829266</v>
      </c>
      <c r="BT34" s="72"/>
    </row>
    <row r="35" spans="1:72" x14ac:dyDescent="0.25">
      <c r="A35" s="55"/>
      <c r="B35" s="55"/>
      <c r="E35" s="124"/>
      <c r="F35" s="93">
        <f>_xlfn.SWITCH($G$1+($G$2-1)*6,1,W35,7,AN35,13,BE35,default,NA)</f>
        <v>1.6399946948984934E-2</v>
      </c>
      <c r="G35" s="93">
        <f>_xlfn.SWITCH($G$1+($G$2-1)*6,1,X35,7,AO35,13,BF35,default,NA)</f>
        <v>0.23105281269666453</v>
      </c>
      <c r="H35" s="93">
        <f>_xlfn.SWITCH($G$1+($G$2-1)*6,1,Y35,7,AP35,13,BG35,default,NA)</f>
        <v>7.0979213616046505E-2</v>
      </c>
      <c r="I35" s="102"/>
      <c r="J35" s="93">
        <f>_xlfn.SWITCH($G$1+($G$2-1)*6,1,AA35,7,AR35,13,BI35,default,NA)</f>
        <v>9.9731592043391604E-2</v>
      </c>
      <c r="K35" s="93">
        <f>_xlfn.SWITCH($G$1+($G$2-1)*6,1,AB35,7,AS35,13,BJ35,default,NA)</f>
        <v>1.1980403450472255</v>
      </c>
      <c r="L35" s="93">
        <f>_xlfn.SWITCH($G$1+($G$2-1)*6,1,AC35,7,AT35,13,BK35,default,NA)</f>
        <v>8.3245603919507652E-2</v>
      </c>
      <c r="M35" s="102"/>
      <c r="N35" s="91">
        <f>_xlfn.SWITCH($G$1+($G$2-1)*6,1,AE35,7,AV35,13,BM35,default,NA)</f>
        <v>1.7719943574581799E-3</v>
      </c>
      <c r="O35" s="91">
        <f>_xlfn.SWITCH($G$1+($G$2-1)*6,1,AF35,7,AW35,13,BN35,default,NA)</f>
        <v>0.93163738823406628</v>
      </c>
      <c r="P35" s="91">
        <f>_xlfn.SWITCH($G$1+($G$2-1)*6,1,AG35,7,AX35,13,BO35,default,NA)</f>
        <v>1.9020215159215796E-3</v>
      </c>
      <c r="Q35" s="102"/>
      <c r="R35" s="93">
        <f>_xlfn.SWITCH($G$1+($G$2-1)*6,1,AI35,7,AZ35,13,BQ35,default,NA)</f>
        <v>5.2177598833984887E-2</v>
      </c>
      <c r="S35" s="93">
        <f>_xlfn.SWITCH($G$1+($G$2-1)*6,1,AJ35,7,BA35,13,BR35,default,NA)</f>
        <v>1.4608390572348275</v>
      </c>
      <c r="T35" s="93">
        <f>_xlfn.SWITCH($G$1+($G$2-1)*6,1,AK35,7,BB35,13,BS35,default,NA)</f>
        <v>3.5717554631069411E-2</v>
      </c>
      <c r="U35" s="104">
        <f>_xlfn.SWITCH($G$1+($G$2-1)*6,1,AL35,7,BC35,13,BT35,default,NA)</f>
        <v>0</v>
      </c>
      <c r="V35" s="124"/>
      <c r="W35" s="93">
        <v>1.6399946948984934E-2</v>
      </c>
      <c r="X35" s="93">
        <v>0.23105281269666453</v>
      </c>
      <c r="Y35" s="93">
        <f t="shared" si="26"/>
        <v>7.0979213616046505E-2</v>
      </c>
      <c r="Z35" s="60"/>
      <c r="AA35" s="93">
        <v>9.9731592043391604E-2</v>
      </c>
      <c r="AB35" s="93">
        <v>1.1980403450472255</v>
      </c>
      <c r="AC35" s="93">
        <f t="shared" si="27"/>
        <v>8.3245603919507652E-2</v>
      </c>
      <c r="AD35" s="60"/>
      <c r="AE35" s="91">
        <v>1.7719943574581799E-3</v>
      </c>
      <c r="AF35" s="91">
        <v>0.93163738823406628</v>
      </c>
      <c r="AG35" s="91">
        <f t="shared" si="28"/>
        <v>1.9020215159215796E-3</v>
      </c>
      <c r="AH35" s="76"/>
      <c r="AI35" s="93">
        <v>5.2177598833984887E-2</v>
      </c>
      <c r="AJ35" s="93">
        <v>1.4608390572348275</v>
      </c>
      <c r="AK35" s="93">
        <f t="shared" si="29"/>
        <v>3.5717554631069411E-2</v>
      </c>
      <c r="AL35" s="72"/>
      <c r="AM35" s="124"/>
      <c r="AN35" s="93">
        <v>1.155827263253541E-4</v>
      </c>
      <c r="AO35" s="93">
        <v>8.079383992787062E-5</v>
      </c>
      <c r="AP35" s="93">
        <f t="shared" si="30"/>
        <v>1.430588352138499</v>
      </c>
      <c r="AQ35" s="60"/>
      <c r="AR35" s="93">
        <v>1.1559201355205439E-4</v>
      </c>
      <c r="AS35" s="93">
        <v>7.9754977011894492E-5</v>
      </c>
      <c r="AT35" s="93">
        <f t="shared" si="31"/>
        <v>1.4493391871307948</v>
      </c>
      <c r="AU35" s="60"/>
      <c r="AV35" s="91">
        <v>1.1554563453405152E-4</v>
      </c>
      <c r="AW35" s="91">
        <v>7.9814986428900509E-5</v>
      </c>
      <c r="AX35" s="91">
        <f t="shared" si="32"/>
        <v>1.4476684104554727</v>
      </c>
      <c r="AY35" s="76"/>
      <c r="AZ35" s="93">
        <v>1.1554662367412592E-4</v>
      </c>
      <c r="BA35" s="93">
        <v>7.969320959252641E-5</v>
      </c>
      <c r="BB35" s="93">
        <f t="shared" si="33"/>
        <v>1.4498929615825364</v>
      </c>
      <c r="BC35" s="72"/>
      <c r="BD35" s="124"/>
      <c r="BE35" s="93">
        <v>8.9746030839939483E-2</v>
      </c>
      <c r="BF35" s="93">
        <v>1.4293744972990921</v>
      </c>
      <c r="BG35" s="93">
        <f t="shared" si="34"/>
        <v>6.2786926036193583E-2</v>
      </c>
      <c r="BH35" s="60"/>
      <c r="BI35" s="93">
        <v>0.16103644676441975</v>
      </c>
      <c r="BJ35" s="93">
        <v>1.2045636812488441</v>
      </c>
      <c r="BK35" s="93">
        <f t="shared" si="35"/>
        <v>0.1336886121267275</v>
      </c>
      <c r="BL35" s="60"/>
      <c r="BM35" s="91">
        <v>7.1527526489375691E-5</v>
      </c>
      <c r="BN35" s="91">
        <v>0.34397007171965815</v>
      </c>
      <c r="BO35" s="91">
        <f t="shared" si="36"/>
        <v>2.0794694762767593E-4</v>
      </c>
      <c r="BP35" s="76"/>
      <c r="BQ35" s="93">
        <v>0.20752530731867649</v>
      </c>
      <c r="BR35" s="93">
        <v>3.3114050408490185</v>
      </c>
      <c r="BS35" s="93">
        <f t="shared" si="37"/>
        <v>6.2669865135395408E-2</v>
      </c>
      <c r="BT35" s="72"/>
    </row>
    <row r="36" spans="1:72" x14ac:dyDescent="0.25">
      <c r="A36" s="58"/>
      <c r="B36" s="58"/>
      <c r="E36" s="124"/>
      <c r="F36" s="93">
        <f>_xlfn.SWITCH($G$1+($G$2-1)*6,1,W36,7,AN36,13,BE36,default,NA)</f>
        <v>5.1788855975615035E-2</v>
      </c>
      <c r="G36" s="93">
        <f>_xlfn.SWITCH($G$1+($G$2-1)*6,1,X36,7,AO36,13,BF36,default,NA)</f>
        <v>0.8654187537659519</v>
      </c>
      <c r="H36" s="93">
        <f>_xlfn.SWITCH($G$1+($G$2-1)*6,1,Y36,7,AP36,13,BG36,default,NA)</f>
        <v>5.9842539522342114E-2</v>
      </c>
      <c r="I36" s="102"/>
      <c r="J36" s="93">
        <f>_xlfn.SWITCH($G$1+($G$2-1)*6,1,AA36,7,AR36,13,BI36,default,NA)</f>
        <v>0.24347838400270011</v>
      </c>
      <c r="K36" s="93">
        <f>_xlfn.SWITCH($G$1+($G$2-1)*6,1,AB36,7,AS36,13,BJ36,default,NA)</f>
        <v>2.1142555212095338</v>
      </c>
      <c r="L36" s="93">
        <f>_xlfn.SWITCH($G$1+($G$2-1)*6,1,AC36,7,AT36,13,BK36,default,NA)</f>
        <v>0.11516033968468002</v>
      </c>
      <c r="M36" s="102"/>
      <c r="N36" s="91">
        <f>_xlfn.SWITCH($G$1+($G$2-1)*6,1,AE36,7,AV36,13,BM36,default,NA)</f>
        <v>4.4436442505670901E-2</v>
      </c>
      <c r="O36" s="91">
        <f>_xlfn.SWITCH($G$1+($G$2-1)*6,1,AF36,7,AW36,13,BN36,default,NA)</f>
        <v>2.1181299066541617</v>
      </c>
      <c r="P36" s="91">
        <f>_xlfn.SWITCH($G$1+($G$2-1)*6,1,AG36,7,AX36,13,BO36,default,NA)</f>
        <v>2.097909215391966E-2</v>
      </c>
      <c r="Q36" s="102"/>
      <c r="R36" s="93">
        <f>_xlfn.SWITCH($G$1+($G$2-1)*6,1,AI36,7,AZ36,13,BQ36,default,NA)</f>
        <v>1.6117306768130269E-2</v>
      </c>
      <c r="S36" s="93">
        <f>_xlfn.SWITCH($G$1+($G$2-1)*6,1,AJ36,7,BA36,13,BR36,default,NA)</f>
        <v>0.69075807960169611</v>
      </c>
      <c r="T36" s="93">
        <f>_xlfn.SWITCH($G$1+($G$2-1)*6,1,AK36,7,BB36,13,BS36,default,NA)</f>
        <v>2.3332780671090819E-2</v>
      </c>
      <c r="U36" s="104">
        <f>_xlfn.SWITCH($G$1+($G$2-1)*6,1,AL36,7,BC36,13,BT36,default,NA)</f>
        <v>0</v>
      </c>
      <c r="V36" s="124"/>
      <c r="W36" s="93">
        <v>5.1788855975615035E-2</v>
      </c>
      <c r="X36" s="93">
        <v>0.8654187537659519</v>
      </c>
      <c r="Y36" s="93">
        <f t="shared" si="26"/>
        <v>5.9842539522342114E-2</v>
      </c>
      <c r="Z36" s="60"/>
      <c r="AA36" s="93">
        <v>0.24347838400270011</v>
      </c>
      <c r="AB36" s="93">
        <v>2.1142555212095338</v>
      </c>
      <c r="AC36" s="93">
        <f t="shared" si="27"/>
        <v>0.11516033968468002</v>
      </c>
      <c r="AD36" s="60"/>
      <c r="AE36" s="91">
        <v>4.4436442505670901E-2</v>
      </c>
      <c r="AF36" s="91">
        <v>2.1181299066541617</v>
      </c>
      <c r="AG36" s="91">
        <f t="shared" si="28"/>
        <v>2.097909215391966E-2</v>
      </c>
      <c r="AH36" s="76"/>
      <c r="AI36" s="93">
        <v>1.6117306768130269E-2</v>
      </c>
      <c r="AJ36" s="93">
        <v>0.69075807960169611</v>
      </c>
      <c r="AK36" s="93">
        <f t="shared" si="29"/>
        <v>2.3332780671090819E-2</v>
      </c>
      <c r="AL36" s="72"/>
      <c r="AM36" s="124"/>
      <c r="AN36" s="93">
        <v>9.8435823300130798E-4</v>
      </c>
      <c r="AO36" s="93">
        <v>6.7484740266108784E-3</v>
      </c>
      <c r="AP36" s="93">
        <f t="shared" si="30"/>
        <v>0.14586382478761029</v>
      </c>
      <c r="AQ36" s="60"/>
      <c r="AR36" s="93">
        <v>9.9496385098432977E-2</v>
      </c>
      <c r="AS36" s="93">
        <v>1.177727617938525</v>
      </c>
      <c r="AT36" s="93">
        <f t="shared" si="31"/>
        <v>8.4481660770246533E-2</v>
      </c>
      <c r="AU36" s="60"/>
      <c r="AV36" s="91">
        <v>7.2650112348020919E-5</v>
      </c>
      <c r="AW36" s="91">
        <v>0.36369067711131559</v>
      </c>
      <c r="AX36" s="91">
        <f t="shared" si="32"/>
        <v>1.9975797269552979E-4</v>
      </c>
      <c r="AY36" s="76"/>
      <c r="AZ36" s="93">
        <v>6.1155277675284982E-2</v>
      </c>
      <c r="BA36" s="93">
        <v>0.88561677355998603</v>
      </c>
      <c r="BB36" s="93">
        <f t="shared" si="33"/>
        <v>6.9053883689955561E-2</v>
      </c>
      <c r="BC36" s="72"/>
      <c r="BD36" s="124"/>
      <c r="BE36" s="93">
        <v>1.1492938573611404E-2</v>
      </c>
      <c r="BF36" s="93">
        <v>0.18273075039012315</v>
      </c>
      <c r="BG36" s="93">
        <f t="shared" si="34"/>
        <v>6.2895481735145406E-2</v>
      </c>
      <c r="BH36" s="60"/>
      <c r="BI36" s="93">
        <v>0.15966886038317821</v>
      </c>
      <c r="BJ36" s="93">
        <v>1.8448601956858597</v>
      </c>
      <c r="BK36" s="93">
        <f t="shared" si="35"/>
        <v>8.6547945885849881E-2</v>
      </c>
      <c r="BL36" s="60"/>
      <c r="BM36" s="91">
        <v>0.22664838190651621</v>
      </c>
      <c r="BN36" s="91">
        <v>3.757132996175458</v>
      </c>
      <c r="BO36" s="91">
        <f t="shared" si="36"/>
        <v>6.0324822713816895E-2</v>
      </c>
      <c r="BP36" s="76"/>
      <c r="BQ36" s="93">
        <v>1.48738760211348E-2</v>
      </c>
      <c r="BR36" s="93">
        <v>0.59211478765090042</v>
      </c>
      <c r="BS36" s="93">
        <f t="shared" si="37"/>
        <v>2.5119919872536867E-2</v>
      </c>
      <c r="BT36" s="72"/>
    </row>
    <row r="37" spans="1:72" x14ac:dyDescent="0.25">
      <c r="A37" s="58"/>
      <c r="B37" s="58"/>
      <c r="E37" s="124"/>
      <c r="F37" s="93">
        <f>_xlfn.SWITCH($G$1+($G$2-1)*6,1,W37,7,AN37,13,BE37,default,NA)</f>
        <v>8.3556497296038978E-3</v>
      </c>
      <c r="G37" s="93">
        <f>_xlfn.SWITCH($G$1+($G$2-1)*6,1,X37,7,AO37,13,BF37,default,NA)</f>
        <v>3.8130149307051532E-2</v>
      </c>
      <c r="H37" s="93">
        <f>_xlfn.SWITCH($G$1+($G$2-1)*6,1,Y37,7,AP37,13,BG37,default,NA)</f>
        <v>0.21913498586953239</v>
      </c>
      <c r="I37" s="102"/>
      <c r="J37" s="93">
        <f>_xlfn.SWITCH($G$1+($G$2-1)*6,1,AA37,7,AR37,13,BI37,default,NA)</f>
        <v>1.0640962367072759</v>
      </c>
      <c r="K37" s="93">
        <f>_xlfn.SWITCH($G$1+($G$2-1)*6,1,AB37,7,AS37,13,BJ37,default,NA)</f>
        <v>3.7035623205720856</v>
      </c>
      <c r="L37" s="93">
        <f>_xlfn.SWITCH($G$1+($G$2-1)*6,1,AC37,7,AT37,13,BK37,default,NA)</f>
        <v>0.28731695178897543</v>
      </c>
      <c r="M37" s="102"/>
      <c r="N37" s="91">
        <f>_xlfn.SWITCH($G$1+($G$2-1)*6,1,AE37,7,AV37,13,BM37,default,NA)</f>
        <v>9.6867892024570662E-3</v>
      </c>
      <c r="O37" s="91">
        <f>_xlfn.SWITCH($G$1+($G$2-1)*6,1,AF37,7,AW37,13,BN37,default,NA)</f>
        <v>1.7123617108556892</v>
      </c>
      <c r="P37" s="91">
        <f>_xlfn.SWITCH($G$1+($G$2-1)*6,1,AG37,7,AX37,13,BO37,default,NA)</f>
        <v>5.6569760588821233E-3</v>
      </c>
      <c r="Q37" s="102"/>
      <c r="R37" s="93">
        <f>_xlfn.SWITCH($G$1+($G$2-1)*6,1,AI37,7,AZ37,13,BQ37,default,NA)</f>
        <v>0.22422643839949569</v>
      </c>
      <c r="S37" s="93">
        <f>_xlfn.SWITCH($G$1+($G$2-1)*6,1,AJ37,7,BA37,13,BR37,default,NA)</f>
        <v>2.4160649287357336</v>
      </c>
      <c r="T37" s="93">
        <f>_xlfn.SWITCH($G$1+($G$2-1)*6,1,AK37,7,BB37,13,BS37,default,NA)</f>
        <v>9.2806462166075882E-2</v>
      </c>
      <c r="U37" s="104">
        <f>_xlfn.SWITCH($G$1+($G$2-1)*6,1,AL37,7,BC37,13,BT37,default,NA)</f>
        <v>0</v>
      </c>
      <c r="V37" s="124"/>
      <c r="W37" s="93">
        <v>8.3556497296038978E-3</v>
      </c>
      <c r="X37" s="93">
        <v>3.8130149307051532E-2</v>
      </c>
      <c r="Y37" s="93">
        <f t="shared" si="26"/>
        <v>0.21913498586953239</v>
      </c>
      <c r="Z37" s="60"/>
      <c r="AA37" s="93">
        <v>1.0640962367072759</v>
      </c>
      <c r="AB37" s="93">
        <v>3.7035623205720856</v>
      </c>
      <c r="AC37" s="93">
        <f t="shared" si="27"/>
        <v>0.28731695178897543</v>
      </c>
      <c r="AD37" s="60"/>
      <c r="AE37" s="91">
        <v>9.6867892024570662E-3</v>
      </c>
      <c r="AF37" s="91">
        <v>1.7123617108556892</v>
      </c>
      <c r="AG37" s="91">
        <f t="shared" si="28"/>
        <v>5.6569760588821233E-3</v>
      </c>
      <c r="AH37" s="76"/>
      <c r="AI37" s="93">
        <v>0.22422643839949569</v>
      </c>
      <c r="AJ37" s="93">
        <v>2.4160649287357336</v>
      </c>
      <c r="AK37" s="93">
        <f t="shared" si="29"/>
        <v>9.2806462166075882E-2</v>
      </c>
      <c r="AL37" s="72"/>
      <c r="AM37" s="124"/>
      <c r="AN37" s="93">
        <v>1.4914358505504785E-2</v>
      </c>
      <c r="AO37" s="93">
        <v>6.2899359817922759E-2</v>
      </c>
      <c r="AP37" s="93">
        <f t="shared" si="30"/>
        <v>0.23711463119303539</v>
      </c>
      <c r="AQ37" s="60"/>
      <c r="AR37" s="93">
        <v>0.42896181736250927</v>
      </c>
      <c r="AS37" s="93">
        <v>5.923950169961385</v>
      </c>
      <c r="AT37" s="93">
        <f t="shared" si="31"/>
        <v>7.2411449295716385E-2</v>
      </c>
      <c r="AU37" s="60"/>
      <c r="AV37" s="91">
        <v>5.6839768282921414E-2</v>
      </c>
      <c r="AW37" s="91">
        <v>1.047530380990233</v>
      </c>
      <c r="AX37" s="91">
        <f t="shared" si="32"/>
        <v>5.4260734881207591E-2</v>
      </c>
      <c r="AY37" s="76"/>
      <c r="AZ37" s="93">
        <v>6.4623067205376181E-2</v>
      </c>
      <c r="BA37" s="93">
        <v>1.309195801995811</v>
      </c>
      <c r="BB37" s="93">
        <f t="shared" si="33"/>
        <v>4.9360887887710286E-2</v>
      </c>
      <c r="BC37" s="72"/>
      <c r="BD37" s="124"/>
      <c r="BE37" s="93">
        <v>0.33085625303707122</v>
      </c>
      <c r="BF37" s="93">
        <v>3.52204378081416</v>
      </c>
      <c r="BG37" s="93">
        <f t="shared" si="34"/>
        <v>9.3938711051624144E-2</v>
      </c>
      <c r="BH37" s="60"/>
      <c r="BI37" s="93">
        <v>0.73313110353810851</v>
      </c>
      <c r="BJ37" s="93">
        <v>4.3582881131589248</v>
      </c>
      <c r="BK37" s="93">
        <f t="shared" si="35"/>
        <v>0.16821538285286255</v>
      </c>
      <c r="BL37" s="60"/>
      <c r="BM37" s="91">
        <v>1.4079795426159766E-3</v>
      </c>
      <c r="BN37" s="91">
        <v>0.77385151390106588</v>
      </c>
      <c r="BO37" s="91">
        <f t="shared" si="36"/>
        <v>1.8194440630066168E-3</v>
      </c>
      <c r="BP37" s="76"/>
      <c r="BQ37" s="93">
        <v>5.0226021704703014E-2</v>
      </c>
      <c r="BR37" s="93">
        <v>1.5280036332054505</v>
      </c>
      <c r="BS37" s="93">
        <f t="shared" si="37"/>
        <v>3.2870354895255527E-2</v>
      </c>
      <c r="BT37" s="72"/>
    </row>
    <row r="38" spans="1:72" x14ac:dyDescent="0.25">
      <c r="A38" s="58"/>
      <c r="B38" s="58"/>
      <c r="E38" s="124"/>
      <c r="F38" s="93">
        <f>_xlfn.SWITCH($G$1+($G$2-1)*6,1,W38,7,AN38,13,BE38,default,NA)</f>
        <v>1.4409974993566223E-3</v>
      </c>
      <c r="G38" s="93">
        <f>_xlfn.SWITCH($G$1+($G$2-1)*6,1,X38,7,AO38,13,BF38,default,NA)</f>
        <v>5.2793821217348488E-3</v>
      </c>
      <c r="H38" s="93">
        <f>_xlfn.SWITCH($G$1+($G$2-1)*6,1,Y38,7,AP38,13,BG38,default,NA)</f>
        <v>0.27294813410534086</v>
      </c>
      <c r="I38" s="102"/>
      <c r="J38" s="93">
        <f>_xlfn.SWITCH($G$1+($G$2-1)*6,1,AA38,7,AR38,13,BI38,default,NA)</f>
        <v>88.569077412497094</v>
      </c>
      <c r="K38" s="93">
        <f>_xlfn.SWITCH($G$1+($G$2-1)*6,1,AB38,7,AS38,13,BJ38,default,NA)</f>
        <v>18.859024950039544</v>
      </c>
      <c r="L38" s="93">
        <f>_xlfn.SWITCH($G$1+($G$2-1)*6,1,AC38,7,AT38,13,BK38,default,NA)</f>
        <v>4.6963762785790992</v>
      </c>
      <c r="M38" s="102"/>
      <c r="N38" s="91">
        <f>_xlfn.SWITCH($G$1+($G$2-1)*6,1,AE38,7,AV38,13,BM38,default,NA)</f>
        <v>8.1081535243947788E-5</v>
      </c>
      <c r="O38" s="91">
        <f>_xlfn.SWITCH($G$1+($G$2-1)*6,1,AF38,7,AW38,13,BN38,default,NA)</f>
        <v>0.36517017074966696</v>
      </c>
      <c r="P38" s="91">
        <f>_xlfn.SWITCH($G$1+($G$2-1)*6,1,AG38,7,AX38,13,BO38,default,NA)</f>
        <v>2.2203767377136386E-4</v>
      </c>
      <c r="Q38" s="102"/>
      <c r="R38" s="93">
        <f>_xlfn.SWITCH($G$1+($G$2-1)*6,1,AI38,7,AZ38,13,BQ38,default,NA)</f>
        <v>1.1114516050424377</v>
      </c>
      <c r="S38" s="93">
        <f>_xlfn.SWITCH($G$1+($G$2-1)*6,1,AJ38,7,BA38,13,BR38,default,NA)</f>
        <v>3.76597045782888</v>
      </c>
      <c r="T38" s="93">
        <f>_xlfn.SWITCH($G$1+($G$2-1)*6,1,AK38,7,BB38,13,BS38,default,NA)</f>
        <v>0.29513019751174596</v>
      </c>
      <c r="U38" s="104">
        <f>_xlfn.SWITCH($G$1+($G$2-1)*6,1,AL38,7,BC38,13,BT38,default,NA)</f>
        <v>0</v>
      </c>
      <c r="V38" s="124"/>
      <c r="W38" s="93">
        <v>1.4409974993566223E-3</v>
      </c>
      <c r="X38" s="93">
        <v>5.2793821217348488E-3</v>
      </c>
      <c r="Y38" s="93">
        <f t="shared" si="26"/>
        <v>0.27294813410534086</v>
      </c>
      <c r="Z38" s="60"/>
      <c r="AA38" s="93">
        <v>88.569077412497094</v>
      </c>
      <c r="AB38" s="93">
        <v>18.859024950039544</v>
      </c>
      <c r="AC38" s="93">
        <f t="shared" si="27"/>
        <v>4.6963762785790992</v>
      </c>
      <c r="AD38" s="60"/>
      <c r="AE38" s="91">
        <v>8.1081535243947788E-5</v>
      </c>
      <c r="AF38" s="91">
        <v>0.36517017074966696</v>
      </c>
      <c r="AG38" s="91">
        <f t="shared" si="28"/>
        <v>2.2203767377136386E-4</v>
      </c>
      <c r="AH38" s="76"/>
      <c r="AI38" s="93">
        <v>1.1114516050424377</v>
      </c>
      <c r="AJ38" s="93">
        <v>3.76597045782888</v>
      </c>
      <c r="AK38" s="93">
        <f t="shared" si="29"/>
        <v>0.29513019751174596</v>
      </c>
      <c r="AL38" s="72"/>
      <c r="AM38" s="124"/>
      <c r="AN38" s="93">
        <v>5.5716018771465904E-2</v>
      </c>
      <c r="AO38" s="93">
        <v>1.270117940815346</v>
      </c>
      <c r="AP38" s="93">
        <f t="shared" si="30"/>
        <v>4.3866807153120975E-2</v>
      </c>
      <c r="AQ38" s="60"/>
      <c r="AR38" s="93">
        <v>9.9999999999999998E-13</v>
      </c>
      <c r="AS38" s="93">
        <f>0.000001</f>
        <v>9.9999999999999995E-7</v>
      </c>
      <c r="AT38" s="93">
        <f t="shared" si="31"/>
        <v>9.9999999999999995E-7</v>
      </c>
      <c r="AU38" s="60"/>
      <c r="AV38" s="91">
        <v>1.6166886515086654E-3</v>
      </c>
      <c r="AW38" s="91">
        <v>0.87552308883265995</v>
      </c>
      <c r="AX38" s="91">
        <f t="shared" si="32"/>
        <v>1.8465402821805715E-3</v>
      </c>
      <c r="AY38" s="76"/>
      <c r="AZ38" s="93">
        <v>0.42695952574007479</v>
      </c>
      <c r="BA38" s="93">
        <v>6.2672902274369715</v>
      </c>
      <c r="BB38" s="93">
        <f t="shared" si="33"/>
        <v>6.8125060472056881E-2</v>
      </c>
      <c r="BC38" s="72"/>
      <c r="BD38" s="124"/>
      <c r="BE38" s="93">
        <v>2.8775475166989622E-2</v>
      </c>
      <c r="BF38" s="93">
        <v>0.24666234522968675</v>
      </c>
      <c r="BG38" s="93">
        <f t="shared" si="34"/>
        <v>0.11665937555322646</v>
      </c>
      <c r="BH38" s="60"/>
      <c r="BI38" s="93">
        <v>109.31083545704698</v>
      </c>
      <c r="BJ38" s="93">
        <v>11.708701031146868</v>
      </c>
      <c r="BK38" s="93">
        <f t="shared" si="35"/>
        <v>9.3358635741286822</v>
      </c>
      <c r="BL38" s="60"/>
      <c r="BM38" s="91">
        <v>7.8873219343467051E-3</v>
      </c>
      <c r="BN38" s="91">
        <v>1.7264105319541274</v>
      </c>
      <c r="BO38" s="91">
        <f t="shared" si="36"/>
        <v>4.5686247786145221E-3</v>
      </c>
      <c r="BP38" s="76"/>
      <c r="BQ38" s="93">
        <v>0.81346206854438119</v>
      </c>
      <c r="BR38" s="93">
        <v>3.8149156375263362</v>
      </c>
      <c r="BS38" s="93">
        <f t="shared" si="37"/>
        <v>0.2132319940557966</v>
      </c>
      <c r="BT38" s="72"/>
    </row>
    <row r="39" spans="1:72" x14ac:dyDescent="0.25">
      <c r="A39" s="58"/>
      <c r="B39" s="58"/>
      <c r="E39" s="124"/>
      <c r="F39" s="93">
        <f>_xlfn.SWITCH($G$1+($G$2-1)*6,1,W39,7,AN39,13,BE39,default,NA)</f>
        <v>0.21634548005021947</v>
      </c>
      <c r="G39" s="93">
        <f>_xlfn.SWITCH($G$1+($G$2-1)*6,1,X39,7,AO39,13,BF39,default,NA)</f>
        <v>2.8686773195777229</v>
      </c>
      <c r="H39" s="93">
        <f>_xlfn.SWITCH($G$1+($G$2-1)*6,1,Y39,7,AP39,13,BG39,default,NA)</f>
        <v>7.5416457115527413E-2</v>
      </c>
      <c r="I39" s="102"/>
      <c r="J39" s="93">
        <f>_xlfn.SWITCH($G$1+($G$2-1)*6,1,AA39,7,AR39,13,BI39,default,NA)</f>
        <v>9.9999999999999998E-13</v>
      </c>
      <c r="K39" s="93">
        <f>_xlfn.SWITCH($G$1+($G$2-1)*6,1,AB39,7,AS39,13,BJ39,default,NA)</f>
        <v>9.9999999999999995E-7</v>
      </c>
      <c r="L39" s="93">
        <f>_xlfn.SWITCH($G$1+($G$2-1)*6,1,AC39,7,AT39,13,BK39,default,NA)</f>
        <v>9.9999999999999995E-7</v>
      </c>
      <c r="M39" s="102"/>
      <c r="N39" s="91">
        <f>_xlfn.SWITCH($G$1+($G$2-1)*6,1,AE39,7,AV39,13,BM39,default,NA)</f>
        <v>0.20368550599903193</v>
      </c>
      <c r="O39" s="91">
        <f>_xlfn.SWITCH($G$1+($G$2-1)*6,1,AF39,7,AW39,13,BN39,default,NA)</f>
        <v>2.8772907763691689</v>
      </c>
      <c r="P39" s="91">
        <f>_xlfn.SWITCH($G$1+($G$2-1)*6,1,AG39,7,AX39,13,BO39,default,NA)</f>
        <v>7.0790727051946098E-2</v>
      </c>
      <c r="Q39" s="102"/>
      <c r="R39" s="93">
        <f>_xlfn.SWITCH($G$1+($G$2-1)*6,1,AI39,7,AZ39,13,BQ39,default,NA)</f>
        <v>88.57816413215923</v>
      </c>
      <c r="S39" s="93">
        <f>_xlfn.SWITCH($G$1+($G$2-1)*6,1,AJ39,7,BA39,13,BR39,default,NA)</f>
        <v>19.114578692674932</v>
      </c>
      <c r="T39" s="93">
        <f>_xlfn.SWITCH($G$1+($G$2-1)*6,1,AK39,7,BB39,13,BS39,default,NA)</f>
        <v>4.6340631178077736</v>
      </c>
      <c r="U39" s="104">
        <f>_xlfn.SWITCH($G$1+($G$2-1)*6,1,AL39,7,BC39,13,BT39,default,NA)</f>
        <v>0</v>
      </c>
      <c r="V39" s="124"/>
      <c r="W39" s="93">
        <v>0.21634548005021947</v>
      </c>
      <c r="X39" s="93">
        <v>2.8686773195777229</v>
      </c>
      <c r="Y39" s="93">
        <f t="shared" si="26"/>
        <v>7.5416457115527413E-2</v>
      </c>
      <c r="Z39" s="60"/>
      <c r="AA39" s="93">
        <v>9.9999999999999998E-13</v>
      </c>
      <c r="AB39" s="93">
        <f>0.000001</f>
        <v>9.9999999999999995E-7</v>
      </c>
      <c r="AC39" s="93">
        <f t="shared" si="27"/>
        <v>9.9999999999999995E-7</v>
      </c>
      <c r="AD39" s="60"/>
      <c r="AE39" s="91">
        <v>0.20368550599903193</v>
      </c>
      <c r="AF39" s="91">
        <v>2.8772907763691689</v>
      </c>
      <c r="AG39" s="91">
        <f t="shared" si="28"/>
        <v>7.0790727051946098E-2</v>
      </c>
      <c r="AH39" s="76"/>
      <c r="AI39" s="93">
        <v>88.57816413215923</v>
      </c>
      <c r="AJ39" s="93">
        <v>19.114578692674932</v>
      </c>
      <c r="AK39" s="93">
        <f t="shared" si="29"/>
        <v>4.6340631178077736</v>
      </c>
      <c r="AL39" s="72"/>
      <c r="AM39" s="124"/>
      <c r="AN39" s="93">
        <v>0.41587979196332425</v>
      </c>
      <c r="AO39" s="93">
        <v>6.2803344884341437</v>
      </c>
      <c r="AP39" s="93">
        <f t="shared" si="30"/>
        <v>6.621936980095694E-2</v>
      </c>
      <c r="AQ39" s="60"/>
      <c r="AR39" s="93">
        <v>9.9999999999999998E-13</v>
      </c>
      <c r="AS39" s="93">
        <f>0.000001</f>
        <v>9.9999999999999995E-7</v>
      </c>
      <c r="AT39" s="93">
        <f t="shared" si="31"/>
        <v>9.9999999999999995E-7</v>
      </c>
      <c r="AU39" s="60"/>
      <c r="AV39" s="91">
        <v>5.5916102624322908E-2</v>
      </c>
      <c r="AW39" s="91">
        <v>1.8159772850914397</v>
      </c>
      <c r="AX39" s="91">
        <f t="shared" si="32"/>
        <v>3.0791190552533463E-2</v>
      </c>
      <c r="AY39" s="76"/>
      <c r="AZ39" s="93">
        <v>1.4639787420647997E-2</v>
      </c>
      <c r="BA39" s="93">
        <v>0.61655390695717283</v>
      </c>
      <c r="BB39" s="93">
        <f t="shared" si="33"/>
        <v>2.3744537591041344E-2</v>
      </c>
      <c r="BC39" s="72"/>
      <c r="BD39" s="124"/>
      <c r="BE39" s="93">
        <v>1.0498090353375469</v>
      </c>
      <c r="BF39" s="93">
        <v>3.0403120754024648</v>
      </c>
      <c r="BG39" s="93">
        <f t="shared" si="34"/>
        <v>0.34529647263219754</v>
      </c>
      <c r="BH39" s="60"/>
      <c r="BI39" s="93">
        <v>9.9999999999999998E-13</v>
      </c>
      <c r="BJ39" s="93">
        <f>0.000001</f>
        <v>9.9999999999999995E-7</v>
      </c>
      <c r="BK39" s="93">
        <f t="shared" si="35"/>
        <v>9.9999999999999995E-7</v>
      </c>
      <c r="BL39" s="60"/>
      <c r="BM39" s="91">
        <v>4.2858210490706032E-2</v>
      </c>
      <c r="BN39" s="91">
        <v>2.403137633347102</v>
      </c>
      <c r="BO39" s="91">
        <f t="shared" si="36"/>
        <v>1.7834272118244392E-2</v>
      </c>
      <c r="BP39" s="76"/>
      <c r="BQ39" s="93">
        <v>109.08888638612021</v>
      </c>
      <c r="BR39" s="93">
        <v>11.868302345943643</v>
      </c>
      <c r="BS39" s="93">
        <f t="shared" si="37"/>
        <v>9.1916167288579977</v>
      </c>
      <c r="BT39" s="72"/>
    </row>
    <row r="40" spans="1:72" x14ac:dyDescent="0.25">
      <c r="A40" s="58"/>
      <c r="B40" s="58"/>
      <c r="E40" s="124"/>
      <c r="F40" s="93">
        <f>_xlfn.SWITCH($G$1+($G$2-1)*6,1,W40,7,AN40,13,BE40,default,NA)</f>
        <v>1.0619569278386507</v>
      </c>
      <c r="G40" s="93">
        <f>_xlfn.SWITCH($G$1+($G$2-1)*6,1,X40,7,AO40,13,BF40,default,NA)</f>
        <v>3.7558346299280303</v>
      </c>
      <c r="H40" s="93">
        <f>_xlfn.SWITCH($G$1+($G$2-1)*6,1,Y40,7,AP40,13,BG40,default,NA)</f>
        <v>0.28274858519503027</v>
      </c>
      <c r="I40" s="102"/>
      <c r="J40" s="93">
        <f>_xlfn.SWITCH($G$1+($G$2-1)*6,1,AA40,7,AR40,13,BI40,default,NA)</f>
        <v>9.9999999999999998E-13</v>
      </c>
      <c r="K40" s="93">
        <f>_xlfn.SWITCH($G$1+($G$2-1)*6,1,AB40,7,AS40,13,BJ40,default,NA)</f>
        <v>9.9999999999999995E-7</v>
      </c>
      <c r="L40" s="93">
        <f>_xlfn.SWITCH($G$1+($G$2-1)*6,1,AC40,7,AT40,13,BK40,default,NA)</f>
        <v>9.9999999999999995E-7</v>
      </c>
      <c r="M40" s="102"/>
      <c r="N40" s="91">
        <f>_xlfn.SWITCH($G$1+($G$2-1)*6,1,AE40,7,AV40,13,BM40,default,NA)</f>
        <v>1.1232982367620188</v>
      </c>
      <c r="O40" s="91">
        <f>_xlfn.SWITCH($G$1+($G$2-1)*6,1,AF40,7,AW40,13,BN40,default,NA)</f>
        <v>3.8975301388214221</v>
      </c>
      <c r="P40" s="91">
        <f>_xlfn.SWITCH($G$1+($G$2-1)*6,1,AG40,7,AX40,13,BO40,default,NA)</f>
        <v>0.28820771020431263</v>
      </c>
      <c r="Q40" s="102"/>
      <c r="R40" s="93">
        <f>_xlfn.SWITCH($G$1+($G$2-1)*6,1,AI40,7,AZ40,13,BQ40,default,NA)</f>
        <v>9.9999999999999998E-13</v>
      </c>
      <c r="S40" s="93">
        <f>_xlfn.SWITCH($G$1+($G$2-1)*6,1,AJ40,7,BA40,13,BR40,default,NA)</f>
        <v>9.9999999999999995E-7</v>
      </c>
      <c r="T40" s="93">
        <f>_xlfn.SWITCH($G$1+($G$2-1)*6,1,AK40,7,BB40,13,BS40,default,NA)</f>
        <v>9.9999999999999995E-7</v>
      </c>
      <c r="U40" s="104">
        <f>_xlfn.SWITCH($G$1+($G$2-1)*6,1,AL40,7,BC40,13,BT40,default,NA)</f>
        <v>0</v>
      </c>
      <c r="V40" s="124"/>
      <c r="W40" s="93">
        <v>1.0619569278386507</v>
      </c>
      <c r="X40" s="93">
        <v>3.7558346299280303</v>
      </c>
      <c r="Y40" s="93">
        <f t="shared" si="26"/>
        <v>0.28274858519503027</v>
      </c>
      <c r="Z40" s="60"/>
      <c r="AA40" s="93">
        <v>9.9999999999999998E-13</v>
      </c>
      <c r="AB40" s="93">
        <f>0.000001</f>
        <v>9.9999999999999995E-7</v>
      </c>
      <c r="AC40" s="93">
        <f t="shared" si="27"/>
        <v>9.9999999999999995E-7</v>
      </c>
      <c r="AD40" s="60"/>
      <c r="AE40" s="91">
        <v>1.1232982367620188</v>
      </c>
      <c r="AF40" s="91">
        <v>3.8975301388214221</v>
      </c>
      <c r="AG40" s="91">
        <f t="shared" si="28"/>
        <v>0.28820771020431263</v>
      </c>
      <c r="AH40" s="76"/>
      <c r="AI40" s="93">
        <v>9.9999999999999998E-13</v>
      </c>
      <c r="AJ40" s="93">
        <f>0.000001</f>
        <v>9.9999999999999995E-7</v>
      </c>
      <c r="AK40" s="93">
        <f t="shared" si="29"/>
        <v>9.9999999999999995E-7</v>
      </c>
      <c r="AL40" s="72"/>
      <c r="AM40" s="124"/>
      <c r="AN40" s="93">
        <v>8.7560250631951459E-3</v>
      </c>
      <c r="AO40" s="93">
        <v>0.10162070544881889</v>
      </c>
      <c r="AP40" s="93">
        <f t="shared" si="30"/>
        <v>8.6163789402201152E-2</v>
      </c>
      <c r="AQ40" s="60"/>
      <c r="AR40" s="93">
        <v>9.9999999999999998E-13</v>
      </c>
      <c r="AS40" s="93">
        <f>0.000001</f>
        <v>9.9999999999999995E-7</v>
      </c>
      <c r="AT40" s="93">
        <f t="shared" si="31"/>
        <v>9.9999999999999995E-7</v>
      </c>
      <c r="AU40" s="60"/>
      <c r="AV40" s="91">
        <v>0.42776954313382365</v>
      </c>
      <c r="AW40" s="91">
        <v>6.429588155066873</v>
      </c>
      <c r="AX40" s="91">
        <f t="shared" si="32"/>
        <v>6.653140649400964E-2</v>
      </c>
      <c r="AY40" s="76"/>
      <c r="AZ40" s="93">
        <v>9.9999999999999998E-13</v>
      </c>
      <c r="BA40" s="93">
        <f>0.000001</f>
        <v>9.9999999999999995E-7</v>
      </c>
      <c r="BB40" s="93">
        <f t="shared" si="33"/>
        <v>9.9999999999999995E-7</v>
      </c>
      <c r="BC40" s="72"/>
      <c r="BD40" s="124"/>
      <c r="BE40" s="93">
        <v>109.45705577435851</v>
      </c>
      <c r="BF40" s="93">
        <v>11.793357017562551</v>
      </c>
      <c r="BG40" s="93">
        <f t="shared" si="34"/>
        <v>9.2812466892468475</v>
      </c>
      <c r="BH40" s="60"/>
      <c r="BI40" s="93">
        <v>9.9999999999999998E-13</v>
      </c>
      <c r="BJ40" s="93">
        <f>0.000001</f>
        <v>9.9999999999999995E-7</v>
      </c>
      <c r="BK40" s="93">
        <f t="shared" si="35"/>
        <v>9.9999999999999995E-7</v>
      </c>
      <c r="BL40" s="60"/>
      <c r="BM40" s="91">
        <v>0.90260761754232455</v>
      </c>
      <c r="BN40" s="91">
        <v>3.6262542965751656</v>
      </c>
      <c r="BO40" s="91">
        <f t="shared" si="36"/>
        <v>0.24890907909982951</v>
      </c>
      <c r="BP40" s="76"/>
      <c r="BQ40" s="93">
        <v>9.9999999999999998E-13</v>
      </c>
      <c r="BR40" s="93">
        <f>0.000001</f>
        <v>9.9999999999999995E-7</v>
      </c>
      <c r="BS40" s="93">
        <f t="shared" si="37"/>
        <v>9.9999999999999995E-7</v>
      </c>
      <c r="BT40" s="72"/>
    </row>
    <row r="41" spans="1:72" x14ac:dyDescent="0.25">
      <c r="A41" s="58"/>
      <c r="B41" s="58"/>
      <c r="E41" s="125"/>
      <c r="F41" s="93">
        <f>_xlfn.SWITCH($G$1+($G$2-1)*6,1,W41,7,AN41,13,BE41,default,NA)</f>
        <v>88.63869430432986</v>
      </c>
      <c r="G41" s="93">
        <f>_xlfn.SWITCH($G$1+($G$2-1)*6,1,X41,7,AO41,13,BF41,default,NA)</f>
        <v>18.998745557915154</v>
      </c>
      <c r="H41" s="93">
        <f>_xlfn.SWITCH($G$1+($G$2-1)*6,1,Y41,7,AP41,13,BG41,default,NA)</f>
        <v>4.6655024687880875</v>
      </c>
      <c r="I41" s="102"/>
      <c r="J41" s="93">
        <f>_xlfn.SWITCH($G$1+($G$2-1)*6,1,AA41,7,AR41,13,BI41,default,NA)</f>
        <v>9.9999999999999998E-13</v>
      </c>
      <c r="K41" s="93">
        <f>_xlfn.SWITCH($G$1+($G$2-1)*6,1,AB41,7,AS41,13,BJ41,default,NA)</f>
        <v>9.9999999999999995E-7</v>
      </c>
      <c r="L41" s="93">
        <f>_xlfn.SWITCH($G$1+($G$2-1)*6,1,AC41,7,AT41,13,BK41,default,NA)</f>
        <v>9.9999999999999995E-7</v>
      </c>
      <c r="M41" s="102"/>
      <c r="N41" s="91">
        <f>_xlfn.SWITCH($G$1+($G$2-1)*6,1,AE41,7,AV41,13,BM41,default,NA)</f>
        <v>88.836780125037393</v>
      </c>
      <c r="O41" s="91">
        <f>_xlfn.SWITCH($G$1+($G$2-1)*6,1,AF41,7,AW41,13,BN41,default,NA)</f>
        <v>19.722624210824574</v>
      </c>
      <c r="P41" s="91">
        <f>_xlfn.SWITCH($G$1+($G$2-1)*6,1,AG41,7,AX41,13,BO41,default,NA)</f>
        <v>4.5043083098586942</v>
      </c>
      <c r="Q41" s="102"/>
      <c r="R41" s="93">
        <f>_xlfn.SWITCH($G$1+($G$2-1)*6,1,AI41,7,AZ41,13,BQ41,default,NA)</f>
        <v>9.9999999999999998E-13</v>
      </c>
      <c r="S41" s="93">
        <f>_xlfn.SWITCH($G$1+($G$2-1)*6,1,AJ41,7,BA41,13,BR41,default,NA)</f>
        <v>9.9999999999999995E-7</v>
      </c>
      <c r="T41" s="93">
        <f>_xlfn.SWITCH($G$1+($G$2-1)*6,1,AK41,7,BB41,13,BS41,default,NA)</f>
        <v>9.9999999999999995E-7</v>
      </c>
      <c r="U41" s="104">
        <f>_xlfn.SWITCH($G$1+($G$2-1)*6,1,AL41,7,BC41,13,BT41,default,NA)</f>
        <v>0</v>
      </c>
      <c r="V41" s="125"/>
      <c r="W41" s="93">
        <v>88.63869430432986</v>
      </c>
      <c r="X41" s="93">
        <v>18.998745557915154</v>
      </c>
      <c r="Y41" s="93">
        <f>W41/X41</f>
        <v>4.6655024687880875</v>
      </c>
      <c r="Z41" s="60"/>
      <c r="AA41" s="93">
        <v>9.9999999999999998E-13</v>
      </c>
      <c r="AB41" s="93">
        <f>0.000001</f>
        <v>9.9999999999999995E-7</v>
      </c>
      <c r="AC41" s="93">
        <f t="shared" si="27"/>
        <v>9.9999999999999995E-7</v>
      </c>
      <c r="AD41" s="60"/>
      <c r="AE41" s="91">
        <v>88.836780125037393</v>
      </c>
      <c r="AF41" s="91">
        <v>19.722624210824574</v>
      </c>
      <c r="AG41" s="91">
        <f t="shared" si="28"/>
        <v>4.5043083098586942</v>
      </c>
      <c r="AH41" s="76"/>
      <c r="AI41" s="93">
        <v>9.9999999999999998E-13</v>
      </c>
      <c r="AJ41" s="93">
        <f>0.000001</f>
        <v>9.9999999999999995E-7</v>
      </c>
      <c r="AK41" s="93">
        <f t="shared" si="29"/>
        <v>9.9999999999999995E-7</v>
      </c>
      <c r="AL41" s="72"/>
      <c r="AM41" s="125"/>
      <c r="AN41" s="93">
        <v>9.9999999999999998E-13</v>
      </c>
      <c r="AO41" s="93">
        <f>0.000001</f>
        <v>9.9999999999999995E-7</v>
      </c>
      <c r="AP41" s="93">
        <f t="shared" si="30"/>
        <v>9.9999999999999995E-7</v>
      </c>
      <c r="AQ41" s="60"/>
      <c r="AR41" s="93">
        <v>9.9999999999999998E-13</v>
      </c>
      <c r="AS41" s="93">
        <f>0.000001</f>
        <v>9.9999999999999995E-7</v>
      </c>
      <c r="AT41" s="93">
        <f t="shared" si="31"/>
        <v>9.9999999999999995E-7</v>
      </c>
      <c r="AU41" s="60"/>
      <c r="AV41" s="91">
        <v>9.0187425969014204E-3</v>
      </c>
      <c r="AW41" s="91">
        <v>1.7899457086517898</v>
      </c>
      <c r="AX41" s="91">
        <f t="shared" si="32"/>
        <v>5.0385565066632405E-3</v>
      </c>
      <c r="AY41" s="76"/>
      <c r="AZ41" s="93">
        <v>9.9999999999999998E-13</v>
      </c>
      <c r="BA41" s="93">
        <f>0.000001</f>
        <v>9.9999999999999995E-7</v>
      </c>
      <c r="BB41" s="93">
        <f t="shared" si="33"/>
        <v>9.9999999999999995E-7</v>
      </c>
      <c r="BC41" s="72"/>
      <c r="BD41" s="125"/>
      <c r="BE41" s="93">
        <v>9.9999999999999998E-13</v>
      </c>
      <c r="BF41" s="93">
        <f>0.000001</f>
        <v>9.9999999999999995E-7</v>
      </c>
      <c r="BG41" s="93">
        <f t="shared" si="34"/>
        <v>9.9999999999999995E-7</v>
      </c>
      <c r="BH41" s="60"/>
      <c r="BI41" s="93">
        <v>9.9999999999999998E-13</v>
      </c>
      <c r="BJ41" s="93">
        <f>0.000001</f>
        <v>9.9999999999999995E-7</v>
      </c>
      <c r="BK41" s="93">
        <f t="shared" si="35"/>
        <v>9.9999999999999995E-7</v>
      </c>
      <c r="BL41" s="60"/>
      <c r="BM41" s="91">
        <v>109.34966908139535</v>
      </c>
      <c r="BN41" s="91">
        <v>12.260376404934751</v>
      </c>
      <c r="BO41" s="91">
        <f t="shared" si="36"/>
        <v>8.91894877202812</v>
      </c>
      <c r="BP41" s="76"/>
      <c r="BQ41" s="93">
        <v>9.9999999999999998E-13</v>
      </c>
      <c r="BR41" s="93">
        <f>0.000001</f>
        <v>9.9999999999999995E-7</v>
      </c>
      <c r="BS41" s="93">
        <f t="shared" si="37"/>
        <v>9.9999999999999995E-7</v>
      </c>
      <c r="BT41" s="72"/>
    </row>
    <row r="42" spans="1:72" x14ac:dyDescent="0.25">
      <c r="A42" s="58"/>
      <c r="B42" s="58"/>
      <c r="F42" s="105"/>
      <c r="G42" s="105"/>
      <c r="H42" s="105"/>
      <c r="I42" s="105"/>
      <c r="J42" s="105"/>
      <c r="K42" s="105"/>
      <c r="L42" s="105"/>
      <c r="M42" s="105"/>
      <c r="N42" s="105"/>
      <c r="O42" s="105"/>
      <c r="P42" s="105"/>
      <c r="Q42" s="105"/>
      <c r="R42" s="105"/>
      <c r="S42" s="105"/>
      <c r="T42" s="105"/>
      <c r="U42" s="104">
        <f>_xlfn.SWITCH($G$1+($G$2-1)*6,1,AL42,7,BC42,13,BT42,default,NA)</f>
        <v>0</v>
      </c>
      <c r="AH42" s="74"/>
      <c r="AL42" s="72"/>
      <c r="AY42" s="74"/>
      <c r="BC42" s="72"/>
      <c r="BP42" s="74"/>
      <c r="BT42" s="72"/>
    </row>
    <row r="43" spans="1:72" ht="15" customHeight="1" x14ac:dyDescent="0.25">
      <c r="A43" s="58"/>
      <c r="B43" s="58"/>
      <c r="E43" s="123" t="s">
        <v>40</v>
      </c>
      <c r="F43" s="126" t="s">
        <v>129</v>
      </c>
      <c r="G43" s="127"/>
      <c r="H43" s="128"/>
      <c r="J43" s="129" t="s">
        <v>130</v>
      </c>
      <c r="K43" s="129"/>
      <c r="L43" s="129"/>
      <c r="M43" s="57"/>
      <c r="N43" s="130" t="s">
        <v>131</v>
      </c>
      <c r="O43" s="130"/>
      <c r="P43" s="130"/>
      <c r="R43" s="131" t="s">
        <v>135</v>
      </c>
      <c r="S43" s="131"/>
      <c r="T43" s="131"/>
      <c r="U43" s="104">
        <f>_xlfn.SWITCH($G$1+($G$2-1)*6,1,AL43,7,BC43,13,BT43,default,NA)</f>
        <v>0</v>
      </c>
      <c r="V43" s="123" t="s">
        <v>40</v>
      </c>
      <c r="W43" s="126" t="s">
        <v>31</v>
      </c>
      <c r="X43" s="127"/>
      <c r="Y43" s="128"/>
      <c r="AA43" s="129" t="s">
        <v>32</v>
      </c>
      <c r="AB43" s="129"/>
      <c r="AC43" s="129"/>
      <c r="AD43" s="57"/>
      <c r="AE43" s="130" t="s">
        <v>33</v>
      </c>
      <c r="AF43" s="130"/>
      <c r="AG43" s="130"/>
      <c r="AH43" s="74"/>
      <c r="AI43" s="131" t="s">
        <v>34</v>
      </c>
      <c r="AJ43" s="131"/>
      <c r="AK43" s="131"/>
      <c r="AL43" s="72"/>
      <c r="AM43" s="123" t="s">
        <v>40</v>
      </c>
      <c r="AN43" s="126" t="s">
        <v>31</v>
      </c>
      <c r="AO43" s="127"/>
      <c r="AP43" s="128"/>
      <c r="AR43" s="129" t="s">
        <v>32</v>
      </c>
      <c r="AS43" s="129"/>
      <c r="AT43" s="129"/>
      <c r="AU43" s="57"/>
      <c r="AV43" s="130" t="s">
        <v>33</v>
      </c>
      <c r="AW43" s="130"/>
      <c r="AX43" s="130"/>
      <c r="AY43" s="74"/>
      <c r="AZ43" s="131" t="s">
        <v>34</v>
      </c>
      <c r="BA43" s="131"/>
      <c r="BB43" s="131"/>
      <c r="BC43" s="72"/>
      <c r="BD43" s="123" t="s">
        <v>40</v>
      </c>
      <c r="BE43" s="126" t="s">
        <v>31</v>
      </c>
      <c r="BF43" s="127"/>
      <c r="BG43" s="128"/>
      <c r="BI43" s="129" t="s">
        <v>32</v>
      </c>
      <c r="BJ43" s="129"/>
      <c r="BK43" s="129"/>
      <c r="BL43" s="57"/>
      <c r="BM43" s="130" t="s">
        <v>33</v>
      </c>
      <c r="BN43" s="130"/>
      <c r="BO43" s="130"/>
      <c r="BP43" s="74"/>
      <c r="BQ43" s="131" t="s">
        <v>34</v>
      </c>
      <c r="BR43" s="131"/>
      <c r="BS43" s="131"/>
      <c r="BT43" s="72"/>
    </row>
    <row r="44" spans="1:72" ht="15" customHeight="1" x14ac:dyDescent="0.25">
      <c r="A44" s="58"/>
      <c r="B44" s="58"/>
      <c r="E44" s="124"/>
      <c r="F44" s="92" t="s">
        <v>35</v>
      </c>
      <c r="G44" s="92" t="s">
        <v>36</v>
      </c>
      <c r="H44" s="92" t="s">
        <v>37</v>
      </c>
      <c r="I44" s="1"/>
      <c r="J44" s="92" t="s">
        <v>35</v>
      </c>
      <c r="K44" s="92" t="s">
        <v>36</v>
      </c>
      <c r="L44" s="92" t="s">
        <v>37</v>
      </c>
      <c r="M44" s="57"/>
      <c r="N44" s="92" t="s">
        <v>35</v>
      </c>
      <c r="O44" s="92" t="s">
        <v>36</v>
      </c>
      <c r="P44" s="92" t="s">
        <v>37</v>
      </c>
      <c r="Q44" s="75"/>
      <c r="R44" s="90" t="s">
        <v>35</v>
      </c>
      <c r="S44" s="90" t="s">
        <v>36</v>
      </c>
      <c r="T44" s="90" t="s">
        <v>37</v>
      </c>
      <c r="U44" s="104">
        <f>_xlfn.SWITCH($G$1+($G$2-1)*6,1,AL44,7,BC44,13,BT44,default,NA)</f>
        <v>0</v>
      </c>
      <c r="V44" s="124"/>
      <c r="W44" s="92" t="s">
        <v>35</v>
      </c>
      <c r="X44" s="92" t="s">
        <v>36</v>
      </c>
      <c r="Y44" s="92" t="s">
        <v>37</v>
      </c>
      <c r="Z44" s="1"/>
      <c r="AA44" s="92" t="s">
        <v>35</v>
      </c>
      <c r="AB44" s="92" t="s">
        <v>36</v>
      </c>
      <c r="AC44" s="92" t="s">
        <v>37</v>
      </c>
      <c r="AD44" s="57"/>
      <c r="AE44" s="92" t="s">
        <v>35</v>
      </c>
      <c r="AF44" s="92" t="s">
        <v>36</v>
      </c>
      <c r="AG44" s="92" t="s">
        <v>37</v>
      </c>
      <c r="AH44" s="75"/>
      <c r="AI44" s="90" t="s">
        <v>35</v>
      </c>
      <c r="AJ44" s="90" t="s">
        <v>36</v>
      </c>
      <c r="AK44" s="90" t="s">
        <v>37</v>
      </c>
      <c r="AL44" s="73"/>
      <c r="AM44" s="124"/>
      <c r="AN44" s="92" t="s">
        <v>35</v>
      </c>
      <c r="AO44" s="92" t="s">
        <v>36</v>
      </c>
      <c r="AP44" s="92" t="s">
        <v>37</v>
      </c>
      <c r="AQ44" s="1"/>
      <c r="AR44" s="92" t="s">
        <v>35</v>
      </c>
      <c r="AS44" s="92" t="s">
        <v>36</v>
      </c>
      <c r="AT44" s="92" t="s">
        <v>37</v>
      </c>
      <c r="AU44" s="57"/>
      <c r="AV44" s="92" t="s">
        <v>35</v>
      </c>
      <c r="AW44" s="92" t="s">
        <v>36</v>
      </c>
      <c r="AX44" s="92" t="s">
        <v>37</v>
      </c>
      <c r="AY44" s="75"/>
      <c r="AZ44" s="90" t="s">
        <v>35</v>
      </c>
      <c r="BA44" s="90" t="s">
        <v>36</v>
      </c>
      <c r="BB44" s="90" t="s">
        <v>37</v>
      </c>
      <c r="BC44" s="73"/>
      <c r="BD44" s="124"/>
      <c r="BE44" s="92" t="s">
        <v>35</v>
      </c>
      <c r="BF44" s="92" t="s">
        <v>36</v>
      </c>
      <c r="BG44" s="92" t="s">
        <v>37</v>
      </c>
      <c r="BH44" s="1"/>
      <c r="BI44" s="92" t="s">
        <v>35</v>
      </c>
      <c r="BJ44" s="92" t="s">
        <v>36</v>
      </c>
      <c r="BK44" s="92" t="s">
        <v>37</v>
      </c>
      <c r="BL44" s="57"/>
      <c r="BM44" s="92" t="s">
        <v>35</v>
      </c>
      <c r="BN44" s="92" t="s">
        <v>36</v>
      </c>
      <c r="BO44" s="92" t="s">
        <v>37</v>
      </c>
      <c r="BP44" s="75"/>
      <c r="BQ44" s="90" t="s">
        <v>35</v>
      </c>
      <c r="BR44" s="90" t="s">
        <v>36</v>
      </c>
      <c r="BS44" s="90" t="s">
        <v>37</v>
      </c>
      <c r="BT44" s="73"/>
    </row>
    <row r="45" spans="1:72" x14ac:dyDescent="0.25">
      <c r="A45" s="58"/>
      <c r="B45" s="58"/>
      <c r="E45" s="124"/>
      <c r="F45" s="93">
        <f>_xlfn.SWITCH($G$1+($G$2-1)*6,1,W45,7,AN45,13,BE45,default,NA)</f>
        <v>0.24070523262873739</v>
      </c>
      <c r="G45" s="93">
        <f>_xlfn.SWITCH($G$1+($G$2-1)*6,1,X45,7,AO45,13,BF45,default,NA)</f>
        <v>0.87687541068498398</v>
      </c>
      <c r="H45" s="93">
        <f>_xlfn.SWITCH($G$1+($G$2-1)*6,1,Y45,7,AP45,13,BG45,default,NA)</f>
        <v>0.27450334414179434</v>
      </c>
      <c r="I45" s="102"/>
      <c r="J45" s="93">
        <f>_xlfn.SWITCH($G$1+($G$2-1)*6,1,AA45,7,AR45,13,BI45,default,NA)</f>
        <v>0.21555658800849878</v>
      </c>
      <c r="K45" s="93">
        <f>_xlfn.SWITCH($G$1+($G$2-1)*6,1,AB45,7,AS45,13,BJ45,default,NA)</f>
        <v>1.1857305471486659</v>
      </c>
      <c r="L45" s="93">
        <f>_xlfn.SWITCH($G$1+($G$2-1)*6,1,AC45,7,AT45,13,BK45,default,NA)</f>
        <v>0.18179221959563169</v>
      </c>
      <c r="M45" s="102"/>
      <c r="N45" s="93">
        <f>_xlfn.SWITCH($G$1+($G$2-1)*6,1,AE45,7,AV45,13,BM45,default,NA)</f>
        <v>0.21331077345531035</v>
      </c>
      <c r="O45" s="93">
        <f>_xlfn.SWITCH($G$1+($G$2-1)*6,1,AF45,7,AW45,13,BN45,default,NA)</f>
        <v>1.8751813126947652</v>
      </c>
      <c r="P45" s="93">
        <f>_xlfn.SWITCH($G$1+($G$2-1)*6,1,AG45,7,AX45,13,BO45,default,NA)</f>
        <v>0.11375474574710219</v>
      </c>
      <c r="Q45" s="102"/>
      <c r="R45" s="91">
        <f>_xlfn.SWITCH($G$1+($G$2-1)*6,1,AI45,7,AZ45,13,BQ45,default,NA)</f>
        <v>0.20941466590826605</v>
      </c>
      <c r="S45" s="91">
        <f>_xlfn.SWITCH($G$1+($G$2-1)*6,1,AJ45,7,BA45,13,BR45,default,NA)</f>
        <v>1.7172911050117436</v>
      </c>
      <c r="T45" s="91">
        <f>_xlfn.SWITCH($G$1+($G$2-1)*6,1,AK45,7,BB45,13,BS45,default,NA)</f>
        <v>0.12194476830230479</v>
      </c>
      <c r="U45" s="104">
        <f>_xlfn.SWITCH($G$1+($G$2-1)*6,1,AL45,7,BC45,13,BT45,default,NA)</f>
        <v>0</v>
      </c>
      <c r="V45" s="124"/>
      <c r="W45" s="93">
        <v>0.24070523262873739</v>
      </c>
      <c r="X45" s="93">
        <v>0.87687541068498398</v>
      </c>
      <c r="Y45" s="93">
        <f>W45/X45</f>
        <v>0.27450334414179434</v>
      </c>
      <c r="Z45" s="60"/>
      <c r="AA45" s="93">
        <v>0.21555658800849878</v>
      </c>
      <c r="AB45" s="93">
        <v>1.1857305471486659</v>
      </c>
      <c r="AC45" s="93">
        <f>AA45/AB45</f>
        <v>0.18179221959563169</v>
      </c>
      <c r="AD45" s="60"/>
      <c r="AE45" s="93">
        <v>0.21331077345531035</v>
      </c>
      <c r="AF45" s="93">
        <v>1.8751813126947652</v>
      </c>
      <c r="AG45" s="93">
        <f>AE45/AF45</f>
        <v>0.11375474574710219</v>
      </c>
      <c r="AH45" s="76"/>
      <c r="AI45" s="91">
        <v>0.20941466590826605</v>
      </c>
      <c r="AJ45" s="91">
        <v>1.7172911050117436</v>
      </c>
      <c r="AK45" s="91">
        <f>AI45/AJ45</f>
        <v>0.12194476830230479</v>
      </c>
      <c r="AL45" s="72"/>
      <c r="AM45" s="124"/>
      <c r="AN45" s="93">
        <v>1.7675285220484261E-5</v>
      </c>
      <c r="AO45" s="93">
        <v>7.0386013964355564E-5</v>
      </c>
      <c r="AP45" s="93">
        <f>AN45/AO45</f>
        <v>0.25111928101846009</v>
      </c>
      <c r="AQ45" s="60"/>
      <c r="AR45" s="93">
        <v>1.7675277659127914E-5</v>
      </c>
      <c r="AS45" s="93">
        <v>7.0284329370234002E-5</v>
      </c>
      <c r="AT45" s="93">
        <f>AR45/AS45</f>
        <v>0.25148248290199299</v>
      </c>
      <c r="AU45" s="60"/>
      <c r="AV45" s="93">
        <v>1.7675719190310874E-5</v>
      </c>
      <c r="AW45" s="93">
        <v>6.9845582714978476E-5</v>
      </c>
      <c r="AX45" s="93">
        <f>AV45/AW45</f>
        <v>0.25306853351687042</v>
      </c>
      <c r="AY45" s="76"/>
      <c r="AZ45" s="91">
        <v>1.7662639645975148E-5</v>
      </c>
      <c r="BA45" s="91">
        <v>6.9976885768440429E-5</v>
      </c>
      <c r="BB45" s="91">
        <f>AZ45/BA45</f>
        <v>0.2524067690640357</v>
      </c>
      <c r="BC45" s="72"/>
      <c r="BD45" s="124"/>
      <c r="BE45" s="93">
        <v>3.8196279784340503</v>
      </c>
      <c r="BF45" s="93">
        <v>2.7539550259344958</v>
      </c>
      <c r="BG45" s="93">
        <f>BE45/BF45</f>
        <v>1.3869609134731389</v>
      </c>
      <c r="BH45" s="60"/>
      <c r="BI45" s="93">
        <v>4.1094130444295489</v>
      </c>
      <c r="BJ45" s="93">
        <v>2.4405003257782676</v>
      </c>
      <c r="BK45" s="93">
        <f>BI45/BJ45</f>
        <v>1.6838403998651672</v>
      </c>
      <c r="BL45" s="60"/>
      <c r="BM45" s="93">
        <v>4.2351605805395174</v>
      </c>
      <c r="BN45" s="93">
        <v>2.3882189079661216</v>
      </c>
      <c r="BO45" s="93">
        <f>BM45/BN45</f>
        <v>1.7733552675647755</v>
      </c>
      <c r="BP45" s="76"/>
      <c r="BQ45" s="91">
        <v>4.141760226112897</v>
      </c>
      <c r="BR45" s="91">
        <v>2.5602689631356799</v>
      </c>
      <c r="BS45" s="91">
        <f>BQ45/BR45</f>
        <v>1.6177051261990425</v>
      </c>
      <c r="BT45" s="72"/>
    </row>
    <row r="46" spans="1:72" x14ac:dyDescent="0.25">
      <c r="E46" s="124"/>
      <c r="F46" s="93">
        <f>_xlfn.SWITCH($G$1+($G$2-1)*6,1,W46,7,AN46,13,BE46,default,NA)</f>
        <v>1.0686247125537587E-5</v>
      </c>
      <c r="G46" s="93">
        <f>_xlfn.SWITCH($G$1+($G$2-1)*6,1,X46,7,AO46,13,BF46,default,NA)</f>
        <v>6.3665286971481512E-5</v>
      </c>
      <c r="H46" s="93">
        <f>_xlfn.SWITCH($G$1+($G$2-1)*6,1,Y46,7,AP46,13,BG46,default,NA)</f>
        <v>0.16785045091094034</v>
      </c>
      <c r="I46" s="102"/>
      <c r="J46" s="93">
        <f>_xlfn.SWITCH($G$1+($G$2-1)*6,1,AA46,7,AR46,13,BI46,default,NA)</f>
        <v>1.0686250880810678E-5</v>
      </c>
      <c r="K46" s="93">
        <f>_xlfn.SWITCH($G$1+($G$2-1)*6,1,AB46,7,AS46,13,BJ46,default,NA)</f>
        <v>6.3592778468184334E-5</v>
      </c>
      <c r="L46" s="93">
        <f>_xlfn.SWITCH($G$1+($G$2-1)*6,1,AC46,7,AT46,13,BK46,default,NA)</f>
        <v>0.16804189309257878</v>
      </c>
      <c r="M46" s="102"/>
      <c r="N46" s="93">
        <f>_xlfn.SWITCH($G$1+($G$2-1)*6,1,AE46,7,AV46,13,BM46,default,NA)</f>
        <v>1.0686438715166267E-5</v>
      </c>
      <c r="O46" s="93">
        <f>_xlfn.SWITCH($G$1+($G$2-1)*6,1,AF46,7,AW46,13,BN46,default,NA)</f>
        <v>6.3005936720331006E-5</v>
      </c>
      <c r="P46" s="93">
        <f>_xlfn.SWITCH($G$1+($G$2-1)*6,1,AG46,7,AX46,13,BO46,default,NA)</f>
        <v>0.16961002837876901</v>
      </c>
      <c r="Q46" s="102"/>
      <c r="R46" s="91">
        <f>_xlfn.SWITCH($G$1+($G$2-1)*6,1,AI46,7,AZ46,13,BQ46,default,NA)</f>
        <v>1.0679699564877212E-5</v>
      </c>
      <c r="S46" s="91">
        <f>_xlfn.SWITCH($G$1+($G$2-1)*6,1,AJ46,7,BA46,13,BR46,default,NA)</f>
        <v>6.3080449281767523E-5</v>
      </c>
      <c r="T46" s="91">
        <f>_xlfn.SWITCH($G$1+($G$2-1)*6,1,AK46,7,BB46,13,BS46,default,NA)</f>
        <v>0.16930284559599709</v>
      </c>
      <c r="U46" s="104">
        <f>_xlfn.SWITCH($G$1+($G$2-1)*6,1,AL46,7,BC46,13,BT46,default,NA)</f>
        <v>0</v>
      </c>
      <c r="V46" s="124"/>
      <c r="W46" s="93">
        <v>1.0686247125537587E-5</v>
      </c>
      <c r="X46" s="93">
        <v>6.3665286971481512E-5</v>
      </c>
      <c r="Y46" s="93">
        <f t="shared" ref="Y46:Y54" si="38">W46/X46</f>
        <v>0.16785045091094034</v>
      </c>
      <c r="Z46" s="60"/>
      <c r="AA46" s="93">
        <v>1.0686250880810678E-5</v>
      </c>
      <c r="AB46" s="93">
        <v>6.3592778468184334E-5</v>
      </c>
      <c r="AC46" s="93">
        <f t="shared" ref="AC46:AC54" si="39">AA46/AB46</f>
        <v>0.16804189309257878</v>
      </c>
      <c r="AD46" s="60"/>
      <c r="AE46" s="93">
        <v>1.0686438715166267E-5</v>
      </c>
      <c r="AF46" s="93">
        <v>6.3005936720331006E-5</v>
      </c>
      <c r="AG46" s="93">
        <f t="shared" ref="AG46:AG54" si="40">AE46/AF46</f>
        <v>0.16961002837876901</v>
      </c>
      <c r="AH46" s="76"/>
      <c r="AI46" s="91">
        <v>1.0679699564877212E-5</v>
      </c>
      <c r="AJ46" s="91">
        <v>6.3080449281767523E-5</v>
      </c>
      <c r="AK46" s="91">
        <f t="shared" ref="AK46:AK54" si="41">AI46/AJ46</f>
        <v>0.16930284559599709</v>
      </c>
      <c r="AL46" s="72"/>
      <c r="AM46" s="124"/>
      <c r="AN46" s="93">
        <v>62.386567996005638</v>
      </c>
      <c r="AO46" s="93">
        <v>53.738235281822256</v>
      </c>
      <c r="AP46" s="93">
        <f t="shared" ref="AP46:AP54" si="42">AN46/AO46</f>
        <v>1.1609344383720173</v>
      </c>
      <c r="AQ46" s="60"/>
      <c r="AR46" s="93">
        <v>62.424576306463855</v>
      </c>
      <c r="AS46" s="93">
        <v>53.947136681681293</v>
      </c>
      <c r="AT46" s="93">
        <f t="shared" ref="AT46:AT54" si="43">AR46/AS46</f>
        <v>1.1571434583229925</v>
      </c>
      <c r="AU46" s="60"/>
      <c r="AV46" s="93">
        <v>62.35098463593809</v>
      </c>
      <c r="AW46" s="93">
        <v>54.140370627876933</v>
      </c>
      <c r="AX46" s="93">
        <f t="shared" ref="AX46:AX54" si="44">AV46/AW46</f>
        <v>1.151654189153879</v>
      </c>
      <c r="AY46" s="76"/>
      <c r="AZ46" s="91">
        <v>62.465194725044675</v>
      </c>
      <c r="BA46" s="91">
        <v>55.010700739236547</v>
      </c>
      <c r="BB46" s="91">
        <f t="shared" ref="BB46:BB54" si="45">AZ46/BA46</f>
        <v>1.1355098896330036</v>
      </c>
      <c r="BC46" s="72"/>
      <c r="BD46" s="124"/>
      <c r="BE46" s="93">
        <v>0.18636868895163627</v>
      </c>
      <c r="BF46" s="93">
        <v>5.8991214715722381E-3</v>
      </c>
      <c r="BG46" s="93">
        <f t="shared" ref="BG46:BG54" si="46">BE46/BF46</f>
        <v>31.592617621071831</v>
      </c>
      <c r="BH46" s="60"/>
      <c r="BI46" s="93">
        <v>7.917158946848224E-2</v>
      </c>
      <c r="BJ46" s="93">
        <v>1.4266026462269676</v>
      </c>
      <c r="BK46" s="93">
        <f t="shared" ref="BK46:BK54" si="47">BI46/BJ46</f>
        <v>5.5496595129605773E-2</v>
      </c>
      <c r="BL46" s="60"/>
      <c r="BM46" s="93">
        <v>7.7917551152967127E-2</v>
      </c>
      <c r="BN46" s="93">
        <v>2.1145987557780956</v>
      </c>
      <c r="BO46" s="93">
        <f t="shared" ref="BO46:BO54" si="48">BM46/BN46</f>
        <v>3.6847440177508427E-2</v>
      </c>
      <c r="BP46" s="76"/>
      <c r="BQ46" s="91">
        <v>1.6712016002427587E-3</v>
      </c>
      <c r="BR46" s="91">
        <v>0.89526355750376607</v>
      </c>
      <c r="BS46" s="91">
        <f t="shared" ref="BS46:BS54" si="49">BQ46/BR46</f>
        <v>1.8667146520545471E-3</v>
      </c>
      <c r="BT46" s="72"/>
    </row>
    <row r="47" spans="1:72" x14ac:dyDescent="0.25">
      <c r="A47" s="139"/>
      <c r="B47" s="139"/>
      <c r="E47" s="124"/>
      <c r="F47" s="93">
        <f>_xlfn.SWITCH($G$1+($G$2-1)*6,1,W47,7,AN47,13,BE47,default,NA)</f>
        <v>6.9982764218665992E-5</v>
      </c>
      <c r="G47" s="93">
        <f>_xlfn.SWITCH($G$1+($G$2-1)*6,1,X47,7,AO47,13,BF47,default,NA)</f>
        <v>2.1597687073828041E-4</v>
      </c>
      <c r="H47" s="93">
        <f>_xlfn.SWITCH($G$1+($G$2-1)*6,1,Y47,7,AP47,13,BG47,default,NA)</f>
        <v>0.32402897578542439</v>
      </c>
      <c r="I47" s="102"/>
      <c r="J47" s="93">
        <f>_xlfn.SWITCH($G$1+($G$2-1)*6,1,AA47,7,AR47,13,BI47,default,NA)</f>
        <v>6.99766600460209E-5</v>
      </c>
      <c r="K47" s="93">
        <f>_xlfn.SWITCH($G$1+($G$2-1)*6,1,AB47,7,AS47,13,BJ47,default,NA)</f>
        <v>2.1512923581760898E-4</v>
      </c>
      <c r="L47" s="93">
        <f>_xlfn.SWITCH($G$1+($G$2-1)*6,1,AC47,7,AT47,13,BK47,default,NA)</f>
        <v>0.32527731426215151</v>
      </c>
      <c r="M47" s="102"/>
      <c r="N47" s="93">
        <f>_xlfn.SWITCH($G$1+($G$2-1)*6,1,AE47,7,AV47,13,BM47,default,NA)</f>
        <v>6.9978103414102707E-5</v>
      </c>
      <c r="O47" s="93">
        <f>_xlfn.SWITCH($G$1+($G$2-1)*6,1,AF47,7,AW47,13,BN47,default,NA)</f>
        <v>2.0842650466427264E-4</v>
      </c>
      <c r="P47" s="93">
        <f>_xlfn.SWITCH($G$1+($G$2-1)*6,1,AG47,7,AX47,13,BO47,default,NA)</f>
        <v>0.33574474382143193</v>
      </c>
      <c r="Q47" s="102"/>
      <c r="R47" s="91">
        <f>_xlfn.SWITCH($G$1+($G$2-1)*6,1,AI47,7,AZ47,13,BQ47,default,NA)</f>
        <v>6.9917271388632082E-5</v>
      </c>
      <c r="S47" s="91">
        <f>_xlfn.SWITCH($G$1+($G$2-1)*6,1,AJ47,7,BA47,13,BR47,default,NA)</f>
        <v>2.0847885525167629E-4</v>
      </c>
      <c r="T47" s="91">
        <f>_xlfn.SWITCH($G$1+($G$2-1)*6,1,AK47,7,BB47,13,BS47,default,NA)</f>
        <v>0.33536864591964372</v>
      </c>
      <c r="U47" s="104">
        <f>_xlfn.SWITCH($G$1+($G$2-1)*6,1,AL47,7,BC47,13,BT47,default,NA)</f>
        <v>0</v>
      </c>
      <c r="V47" s="124"/>
      <c r="W47" s="93">
        <v>6.9982764218665992E-5</v>
      </c>
      <c r="X47" s="93">
        <v>2.1597687073828041E-4</v>
      </c>
      <c r="Y47" s="93">
        <f t="shared" si="38"/>
        <v>0.32402897578542439</v>
      </c>
      <c r="Z47" s="60"/>
      <c r="AA47" s="93">
        <v>6.99766600460209E-5</v>
      </c>
      <c r="AB47" s="93">
        <v>2.1512923581760898E-4</v>
      </c>
      <c r="AC47" s="93">
        <f t="shared" si="39"/>
        <v>0.32527731426215151</v>
      </c>
      <c r="AD47" s="60"/>
      <c r="AE47" s="93">
        <v>6.9978103414102707E-5</v>
      </c>
      <c r="AF47" s="93">
        <v>2.0842650466427264E-4</v>
      </c>
      <c r="AG47" s="93">
        <f t="shared" si="40"/>
        <v>0.33574474382143193</v>
      </c>
      <c r="AH47" s="76"/>
      <c r="AI47" s="91">
        <v>6.9917271388632082E-5</v>
      </c>
      <c r="AJ47" s="91">
        <v>2.0847885525167629E-4</v>
      </c>
      <c r="AK47" s="91">
        <f t="shared" si="41"/>
        <v>0.33536864591964372</v>
      </c>
      <c r="AL47" s="72"/>
      <c r="AM47" s="124"/>
      <c r="AN47" s="93">
        <v>6.7981843939963566E-5</v>
      </c>
      <c r="AO47" s="93">
        <v>1.0383627634688904E-4</v>
      </c>
      <c r="AP47" s="93">
        <f t="shared" si="42"/>
        <v>0.65470225177234331</v>
      </c>
      <c r="AQ47" s="60"/>
      <c r="AR47" s="93">
        <v>6.7976911911042475E-5</v>
      </c>
      <c r="AS47" s="93">
        <v>1.0361026694435636E-4</v>
      </c>
      <c r="AT47" s="93">
        <f t="shared" si="43"/>
        <v>0.65608277939819726</v>
      </c>
      <c r="AU47" s="60"/>
      <c r="AV47" s="93">
        <v>6.7982612237464299E-5</v>
      </c>
      <c r="AW47" s="93">
        <v>1.0266498683775322E-4</v>
      </c>
      <c r="AX47" s="93">
        <f t="shared" si="44"/>
        <v>0.66217913556937125</v>
      </c>
      <c r="AY47" s="76"/>
      <c r="AZ47" s="91">
        <v>6.7916132660667789E-5</v>
      </c>
      <c r="BA47" s="91">
        <v>1.0279035279636226E-4</v>
      </c>
      <c r="BB47" s="91">
        <f t="shared" si="45"/>
        <v>0.66072477438827637</v>
      </c>
      <c r="BC47" s="72"/>
      <c r="BD47" s="124"/>
      <c r="BE47" s="93">
        <v>0.16038390795464635</v>
      </c>
      <c r="BF47" s="93">
        <v>3.0477229074252232</v>
      </c>
      <c r="BG47" s="93">
        <f t="shared" si="46"/>
        <v>5.2624176418367988E-2</v>
      </c>
      <c r="BH47" s="60"/>
      <c r="BI47" s="93">
        <v>0.20395520465235226</v>
      </c>
      <c r="BJ47" s="93">
        <v>5.2635874748888315E-3</v>
      </c>
      <c r="BK47" s="93">
        <f t="shared" si="47"/>
        <v>38.748326236690851</v>
      </c>
      <c r="BL47" s="60"/>
      <c r="BM47" s="93">
        <v>0.20365788719539599</v>
      </c>
      <c r="BN47" s="93">
        <v>5.2788762629920839E-3</v>
      </c>
      <c r="BO47" s="93">
        <f t="shared" si="48"/>
        <v>38.579780439854837</v>
      </c>
      <c r="BP47" s="76"/>
      <c r="BQ47" s="91">
        <v>7.557190834892914E-5</v>
      </c>
      <c r="BR47" s="91">
        <v>0.36489185764368692</v>
      </c>
      <c r="BS47" s="91">
        <f t="shared" si="49"/>
        <v>2.0710768619760302E-4</v>
      </c>
      <c r="BT47" s="72"/>
    </row>
    <row r="48" spans="1:72" x14ac:dyDescent="0.25">
      <c r="A48" s="55"/>
      <c r="B48" s="55"/>
      <c r="E48" s="124"/>
      <c r="F48" s="93">
        <f>_xlfn.SWITCH($G$1+($G$2-1)*6,1,W48,7,AN48,13,BE48,default,NA)</f>
        <v>9.7682208046094773E-2</v>
      </c>
      <c r="G48" s="93">
        <f>_xlfn.SWITCH($G$1+($G$2-1)*6,1,X48,7,AO48,13,BF48,default,NA)</f>
        <v>1.1491983293013139</v>
      </c>
      <c r="H48" s="93">
        <f>_xlfn.SWITCH($G$1+($G$2-1)*6,1,Y48,7,AP48,13,BG48,default,NA)</f>
        <v>8.5000304608416288E-2</v>
      </c>
      <c r="I48" s="102"/>
      <c r="J48" s="93">
        <f>_xlfn.SWITCH($G$1+($G$2-1)*6,1,AA48,7,AR48,13,BI48,default,NA)</f>
        <v>2.4488213069772963E-3</v>
      </c>
      <c r="K48" s="93">
        <f>_xlfn.SWITCH($G$1+($G$2-1)*6,1,AB48,7,AS48,13,BJ48,default,NA)</f>
        <v>2.2971701027791964E-2</v>
      </c>
      <c r="L48" s="93">
        <f>_xlfn.SWITCH($G$1+($G$2-1)*6,1,AC48,7,AT48,13,BK48,default,NA)</f>
        <v>0.10660165322605528</v>
      </c>
      <c r="M48" s="102"/>
      <c r="N48" s="93">
        <f>_xlfn.SWITCH($G$1+($G$2-1)*6,1,AE48,7,AV48,13,BM48,default,NA)</f>
        <v>5.3795421373347835E-2</v>
      </c>
      <c r="O48" s="93">
        <f>_xlfn.SWITCH($G$1+($G$2-1)*6,1,AF48,7,AW48,13,BN48,default,NA)</f>
        <v>1.4783789062284685</v>
      </c>
      <c r="P48" s="93">
        <f>_xlfn.SWITCH($G$1+($G$2-1)*6,1,AG48,7,AX48,13,BO48,default,NA)</f>
        <v>3.6388114810557433E-2</v>
      </c>
      <c r="Q48" s="102"/>
      <c r="R48" s="91">
        <f>_xlfn.SWITCH($G$1+($G$2-1)*6,1,AI48,7,AZ48,13,BQ48,default,NA)</f>
        <v>1.6483412686401991E-3</v>
      </c>
      <c r="S48" s="91">
        <f>_xlfn.SWITCH($G$1+($G$2-1)*6,1,AJ48,7,BA48,13,BR48,default,NA)</f>
        <v>0.883326897335029</v>
      </c>
      <c r="T48" s="91">
        <f>_xlfn.SWITCH($G$1+($G$2-1)*6,1,AK48,7,BB48,13,BS48,default,NA)</f>
        <v>1.8660603153976129E-3</v>
      </c>
      <c r="U48" s="104">
        <f>_xlfn.SWITCH($G$1+($G$2-1)*6,1,AL48,7,BC48,13,BT48,default,NA)</f>
        <v>0</v>
      </c>
      <c r="V48" s="124"/>
      <c r="W48" s="93">
        <v>9.7682208046094773E-2</v>
      </c>
      <c r="X48" s="93">
        <v>1.1491983293013139</v>
      </c>
      <c r="Y48" s="93">
        <f t="shared" si="38"/>
        <v>8.5000304608416288E-2</v>
      </c>
      <c r="Z48" s="60"/>
      <c r="AA48" s="93">
        <v>2.4488213069772963E-3</v>
      </c>
      <c r="AB48" s="93">
        <v>2.2971701027791964E-2</v>
      </c>
      <c r="AC48" s="93">
        <f t="shared" si="39"/>
        <v>0.10660165322605528</v>
      </c>
      <c r="AD48" s="60"/>
      <c r="AE48" s="93">
        <v>5.3795421373347835E-2</v>
      </c>
      <c r="AF48" s="93">
        <v>1.4783789062284685</v>
      </c>
      <c r="AG48" s="93">
        <f t="shared" si="40"/>
        <v>3.6388114810557433E-2</v>
      </c>
      <c r="AH48" s="76"/>
      <c r="AI48" s="91">
        <v>1.6483412686401991E-3</v>
      </c>
      <c r="AJ48" s="91">
        <v>0.883326897335029</v>
      </c>
      <c r="AK48" s="91">
        <f t="shared" si="41"/>
        <v>1.8660603153976129E-3</v>
      </c>
      <c r="AL48" s="72"/>
      <c r="AM48" s="124"/>
      <c r="AN48" s="93">
        <v>1.1554817532069103E-4</v>
      </c>
      <c r="AO48" s="93">
        <v>7.9501076875023162E-5</v>
      </c>
      <c r="AP48" s="93">
        <f t="shared" si="42"/>
        <v>1.4534164801608214</v>
      </c>
      <c r="AQ48" s="60"/>
      <c r="AR48" s="93">
        <v>1.1554058073242348E-4</v>
      </c>
      <c r="AS48" s="93">
        <v>7.9365543799049407E-5</v>
      </c>
      <c r="AT48" s="93">
        <f t="shared" si="43"/>
        <v>1.4558027980626946</v>
      </c>
      <c r="AU48" s="60"/>
      <c r="AV48" s="93">
        <v>1.1555546125948254E-4</v>
      </c>
      <c r="AW48" s="93">
        <v>7.8814507307862719E-5</v>
      </c>
      <c r="AX48" s="93">
        <f t="shared" si="44"/>
        <v>1.4661699375738464</v>
      </c>
      <c r="AY48" s="76"/>
      <c r="AZ48" s="91">
        <v>1.1550554153729066E-4</v>
      </c>
      <c r="BA48" s="91">
        <v>7.8863226340007155E-5</v>
      </c>
      <c r="BB48" s="91">
        <f t="shared" si="45"/>
        <v>1.4646311962853964</v>
      </c>
      <c r="BC48" s="72"/>
      <c r="BD48" s="124"/>
      <c r="BE48" s="93">
        <v>0.73227880687490188</v>
      </c>
      <c r="BF48" s="93">
        <v>4.3669476961478635</v>
      </c>
      <c r="BG48" s="93">
        <f t="shared" si="46"/>
        <v>0.16768664472919007</v>
      </c>
      <c r="BH48" s="60"/>
      <c r="BI48" s="93">
        <v>7.0946362658727086E-5</v>
      </c>
      <c r="BJ48" s="93">
        <v>2.3306864086673933E-4</v>
      </c>
      <c r="BK48" s="93">
        <f t="shared" si="47"/>
        <v>0.30440115150150887</v>
      </c>
      <c r="BL48" s="60"/>
      <c r="BM48" s="93">
        <v>7.0907998787253916E-5</v>
      </c>
      <c r="BN48" s="93">
        <v>2.2284303316910572E-4</v>
      </c>
      <c r="BO48" s="93">
        <f t="shared" si="48"/>
        <v>0.31819706355120814</v>
      </c>
      <c r="BP48" s="76"/>
      <c r="BQ48" s="91">
        <v>1.0000000000000071E-7</v>
      </c>
      <c r="BR48" s="91">
        <v>4.9077016087608312E-3</v>
      </c>
      <c r="BS48" s="91">
        <f t="shared" si="49"/>
        <v>2.0376136931692997E-5</v>
      </c>
      <c r="BT48" s="72"/>
    </row>
    <row r="49" spans="1:72" x14ac:dyDescent="0.25">
      <c r="A49" s="59"/>
      <c r="B49" s="59"/>
      <c r="E49" s="124"/>
      <c r="F49" s="93">
        <f>_xlfn.SWITCH($G$1+($G$2-1)*6,1,W49,7,AN49,13,BE49,default,NA)</f>
        <v>0.23946757063804466</v>
      </c>
      <c r="G49" s="93">
        <f>_xlfn.SWITCH($G$1+($G$2-1)*6,1,X49,7,AO49,13,BF49,default,NA)</f>
        <v>1.6372055457888168</v>
      </c>
      <c r="H49" s="93">
        <f>_xlfn.SWITCH($G$1+($G$2-1)*6,1,Y49,7,AP49,13,BG49,default,NA)</f>
        <v>0.1462660392606156</v>
      </c>
      <c r="I49" s="102"/>
      <c r="J49" s="93">
        <f>_xlfn.SWITCH($G$1+($G$2-1)*6,1,AA49,7,AR49,13,BI49,default,NA)</f>
        <v>5.9611918145339941E-2</v>
      </c>
      <c r="K49" s="93">
        <f>_xlfn.SWITCH($G$1+($G$2-1)*6,1,AB49,7,AS49,13,BJ49,default,NA)</f>
        <v>0.76664861319157862</v>
      </c>
      <c r="L49" s="93">
        <f>_xlfn.SWITCH($G$1+($G$2-1)*6,1,AC49,7,AT49,13,BK49,default,NA)</f>
        <v>7.775650685282523E-2</v>
      </c>
      <c r="M49" s="102"/>
      <c r="N49" s="93">
        <f>_xlfn.SWITCH($G$1+($G$2-1)*6,1,AE49,7,AV49,13,BM49,default,NA)</f>
        <v>1.6355953281023461E-2</v>
      </c>
      <c r="O49" s="93">
        <f>_xlfn.SWITCH($G$1+($G$2-1)*6,1,AF49,7,AW49,13,BN49,default,NA)</f>
        <v>0.72025573846319246</v>
      </c>
      <c r="P49" s="93">
        <f>_xlfn.SWITCH($G$1+($G$2-1)*6,1,AG49,7,AX49,13,BO49,default,NA)</f>
        <v>2.2708535881882885E-2</v>
      </c>
      <c r="Q49" s="102"/>
      <c r="R49" s="91">
        <f>_xlfn.SWITCH($G$1+($G$2-1)*6,1,AI49,7,AZ49,13,BQ49,default,NA)</f>
        <v>4.3045904792583786E-2</v>
      </c>
      <c r="S49" s="91">
        <f>_xlfn.SWITCH($G$1+($G$2-1)*6,1,AJ49,7,BA49,13,BR49,default,NA)</f>
        <v>2.1598707400256854</v>
      </c>
      <c r="T49" s="91">
        <f>_xlfn.SWITCH($G$1+($G$2-1)*6,1,AK49,7,BB49,13,BS49,default,NA)</f>
        <v>1.9929852279989627E-2</v>
      </c>
      <c r="U49" s="104">
        <f>_xlfn.SWITCH($G$1+($G$2-1)*6,1,AL49,7,BC49,13,BT49,default,NA)</f>
        <v>0</v>
      </c>
      <c r="V49" s="124"/>
      <c r="W49" s="93">
        <v>0.23946757063804466</v>
      </c>
      <c r="X49" s="93">
        <v>1.6372055457888168</v>
      </c>
      <c r="Y49" s="93">
        <f t="shared" si="38"/>
        <v>0.1462660392606156</v>
      </c>
      <c r="Z49" s="60"/>
      <c r="AA49" s="93">
        <v>5.9611918145339941E-2</v>
      </c>
      <c r="AB49" s="93">
        <v>0.76664861319157862</v>
      </c>
      <c r="AC49" s="93">
        <f t="shared" si="39"/>
        <v>7.775650685282523E-2</v>
      </c>
      <c r="AD49" s="60"/>
      <c r="AE49" s="93">
        <v>1.6355953281023461E-2</v>
      </c>
      <c r="AF49" s="93">
        <v>0.72025573846319246</v>
      </c>
      <c r="AG49" s="93">
        <f t="shared" si="40"/>
        <v>2.2708535881882885E-2</v>
      </c>
      <c r="AH49" s="76"/>
      <c r="AI49" s="91">
        <v>4.3045904792583786E-2</v>
      </c>
      <c r="AJ49" s="91">
        <v>2.1598707400256854</v>
      </c>
      <c r="AK49" s="91">
        <f t="shared" si="41"/>
        <v>1.9929852279989627E-2</v>
      </c>
      <c r="AL49" s="72"/>
      <c r="AM49" s="124"/>
      <c r="AN49" s="93">
        <v>9.7742278910129696E-2</v>
      </c>
      <c r="AO49" s="93">
        <v>0.50991048784985737</v>
      </c>
      <c r="AP49" s="93">
        <f t="shared" si="42"/>
        <v>0.19168517070962818</v>
      </c>
      <c r="AQ49" s="60"/>
      <c r="AR49" s="93">
        <v>7.4303225227590914E-5</v>
      </c>
      <c r="AS49" s="93">
        <v>5.929334517467313E-4</v>
      </c>
      <c r="AT49" s="93">
        <f t="shared" si="43"/>
        <v>0.12531461162918023</v>
      </c>
      <c r="AU49" s="60"/>
      <c r="AV49" s="93">
        <v>7.4342141994420536E-5</v>
      </c>
      <c r="AW49" s="93">
        <v>5.6237102018240218E-4</v>
      </c>
      <c r="AX49" s="93">
        <f t="shared" si="44"/>
        <v>0.13219411976511172</v>
      </c>
      <c r="AY49" s="76"/>
      <c r="AZ49" s="91">
        <v>7.396576266649429E-5</v>
      </c>
      <c r="BA49" s="91">
        <v>5.6587938726708367E-4</v>
      </c>
      <c r="BB49" s="91">
        <f t="shared" si="45"/>
        <v>0.13070941322622154</v>
      </c>
      <c r="BC49" s="72"/>
      <c r="BD49" s="124"/>
      <c r="BE49" s="93">
        <v>109.31287945259994</v>
      </c>
      <c r="BF49" s="93">
        <v>11.709455166621058</v>
      </c>
      <c r="BG49" s="93">
        <f t="shared" si="46"/>
        <v>9.3354368667986325</v>
      </c>
      <c r="BH49" s="60"/>
      <c r="BI49" s="93">
        <v>0.31851768682179038</v>
      </c>
      <c r="BJ49" s="93">
        <v>3.5397367749609421</v>
      </c>
      <c r="BK49" s="93">
        <f t="shared" si="47"/>
        <v>8.9983438620320835E-2</v>
      </c>
      <c r="BL49" s="60"/>
      <c r="BM49" s="93">
        <v>0.31660809408543233</v>
      </c>
      <c r="BN49" s="93">
        <v>3.5717377703878412</v>
      </c>
      <c r="BO49" s="93">
        <f t="shared" si="48"/>
        <v>8.8642592048702687E-2</v>
      </c>
      <c r="BP49" s="76"/>
      <c r="BQ49" s="91">
        <v>0.25181509152084919</v>
      </c>
      <c r="BR49" s="91">
        <v>3.8076899715521582</v>
      </c>
      <c r="BS49" s="91">
        <f t="shared" si="49"/>
        <v>6.6133296933888724E-2</v>
      </c>
      <c r="BT49" s="72"/>
    </row>
    <row r="50" spans="1:72" x14ac:dyDescent="0.25">
      <c r="A50" s="59"/>
      <c r="B50" s="59"/>
      <c r="E50" s="124"/>
      <c r="F50" s="93">
        <f>_xlfn.SWITCH($G$1+($G$2-1)*6,1,W50,7,AN50,13,BE50,default,NA)</f>
        <v>1.0649995290770897</v>
      </c>
      <c r="G50" s="93">
        <f>_xlfn.SWITCH($G$1+($G$2-1)*6,1,X50,7,AO50,13,BF50,default,NA)</f>
        <v>3.6981907835986658</v>
      </c>
      <c r="H50" s="93">
        <f>_xlfn.SWITCH($G$1+($G$2-1)*6,1,Y50,7,AP50,13,BG50,default,NA)</f>
        <v>0.28797852555371717</v>
      </c>
      <c r="I50" s="102"/>
      <c r="J50" s="93">
        <f>_xlfn.SWITCH($G$1+($G$2-1)*6,1,AA50,7,AR50,13,BI50,default,NA)</f>
        <v>2.1049498223948547E-2</v>
      </c>
      <c r="K50" s="93">
        <f>_xlfn.SWITCH($G$1+($G$2-1)*6,1,AB50,7,AS50,13,BJ50,default,NA)</f>
        <v>0.39577046025996987</v>
      </c>
      <c r="L50" s="93">
        <f>_xlfn.SWITCH($G$1+($G$2-1)*6,1,AC50,7,AT50,13,BK50,default,NA)</f>
        <v>5.3186127661275569E-2</v>
      </c>
      <c r="M50" s="102"/>
      <c r="N50" s="93">
        <f>_xlfn.SWITCH($G$1+($G$2-1)*6,1,AE50,7,AV50,13,BM50,default,NA)</f>
        <v>0.21555236412813214</v>
      </c>
      <c r="O50" s="93">
        <f>_xlfn.SWITCH($G$1+($G$2-1)*6,1,AF50,7,AW50,13,BN50,default,NA)</f>
        <v>1.4022945171241563</v>
      </c>
      <c r="P50" s="93">
        <f>_xlfn.SWITCH($G$1+($G$2-1)*6,1,AG50,7,AX50,13,BO50,default,NA)</f>
        <v>0.15371404615500439</v>
      </c>
      <c r="Q50" s="102"/>
      <c r="R50" s="91">
        <f>_xlfn.SWITCH($G$1+($G$2-1)*6,1,AI50,7,AZ50,13,BQ50,default,NA)</f>
        <v>9.1127729707199279E-3</v>
      </c>
      <c r="S50" s="91">
        <f>_xlfn.SWITCH($G$1+($G$2-1)*6,1,AJ50,7,BA50,13,BR50,default,NA)</f>
        <v>1.7015661881456077</v>
      </c>
      <c r="T50" s="91">
        <f>_xlfn.SWITCH($G$1+($G$2-1)*6,1,AK50,7,BB50,13,BS50,default,NA)</f>
        <v>5.3555207162709105E-3</v>
      </c>
      <c r="U50" s="104">
        <f>_xlfn.SWITCH($G$1+($G$2-1)*6,1,AL50,7,BC50,13,BT50,default,NA)</f>
        <v>0</v>
      </c>
      <c r="V50" s="124"/>
      <c r="W50" s="93">
        <v>1.0649995290770897</v>
      </c>
      <c r="X50" s="93">
        <v>3.6981907835986658</v>
      </c>
      <c r="Y50" s="93">
        <f t="shared" si="38"/>
        <v>0.28797852555371717</v>
      </c>
      <c r="Z50" s="60"/>
      <c r="AA50" s="93">
        <v>2.1049498223948547E-2</v>
      </c>
      <c r="AB50" s="93">
        <v>0.39577046025996987</v>
      </c>
      <c r="AC50" s="93">
        <f t="shared" si="39"/>
        <v>5.3186127661275569E-2</v>
      </c>
      <c r="AD50" s="60"/>
      <c r="AE50" s="93">
        <v>0.21555236412813214</v>
      </c>
      <c r="AF50" s="93">
        <v>1.4022945171241563</v>
      </c>
      <c r="AG50" s="93">
        <f t="shared" si="40"/>
        <v>0.15371404615500439</v>
      </c>
      <c r="AH50" s="76"/>
      <c r="AI50" s="91">
        <v>9.1127729707199279E-3</v>
      </c>
      <c r="AJ50" s="91">
        <v>1.7015661881456077</v>
      </c>
      <c r="AK50" s="91">
        <f t="shared" si="41"/>
        <v>5.3555207162709105E-3</v>
      </c>
      <c r="AL50" s="72"/>
      <c r="AM50" s="124"/>
      <c r="AN50" s="93">
        <v>0.10077429767370444</v>
      </c>
      <c r="AO50" s="93">
        <v>0.66279811580014003</v>
      </c>
      <c r="AP50" s="93">
        <f t="shared" si="42"/>
        <v>0.15204372986493506</v>
      </c>
      <c r="AQ50" s="60"/>
      <c r="AR50" s="93">
        <v>5.5471339158827473E-2</v>
      </c>
      <c r="AS50" s="93">
        <v>0.79138989292010753</v>
      </c>
      <c r="AT50" s="93">
        <f t="shared" si="43"/>
        <v>7.0093565327384616E-2</v>
      </c>
      <c r="AU50" s="60"/>
      <c r="AV50" s="93">
        <v>6.3610416763713637E-2</v>
      </c>
      <c r="AW50" s="93">
        <v>1.2950804456869052</v>
      </c>
      <c r="AX50" s="93">
        <f t="shared" si="44"/>
        <v>4.9116961788404537E-2</v>
      </c>
      <c r="AY50" s="76"/>
      <c r="AZ50" s="91">
        <v>9.09567604581645E-3</v>
      </c>
      <c r="BA50" s="91">
        <v>1.7790250112391897</v>
      </c>
      <c r="BB50" s="91">
        <f t="shared" si="45"/>
        <v>5.1127308432166486E-3</v>
      </c>
      <c r="BC50" s="72"/>
      <c r="BD50" s="124"/>
      <c r="BE50" s="93">
        <v>9.9999999999999998E-13</v>
      </c>
      <c r="BF50" s="93">
        <f>0.000001</f>
        <v>9.9999999999999995E-7</v>
      </c>
      <c r="BG50" s="93">
        <f t="shared" si="46"/>
        <v>9.9999999999999995E-7</v>
      </c>
      <c r="BH50" s="60"/>
      <c r="BI50" s="93">
        <v>1.0094825745323414E-2</v>
      </c>
      <c r="BJ50" s="93">
        <v>3.2156894559848638E-2</v>
      </c>
      <c r="BK50" s="93">
        <f t="shared" si="47"/>
        <v>0.31392414856899448</v>
      </c>
      <c r="BL50" s="60"/>
      <c r="BM50" s="93">
        <v>1.4050836508647403E-2</v>
      </c>
      <c r="BN50" s="93">
        <v>3.8817102184642363E-2</v>
      </c>
      <c r="BO50" s="93">
        <f t="shared" si="48"/>
        <v>0.36197541078186124</v>
      </c>
      <c r="BP50" s="76"/>
      <c r="BQ50" s="91">
        <v>4.8742366058342958E-2</v>
      </c>
      <c r="BR50" s="91">
        <v>2.4805088220211147</v>
      </c>
      <c r="BS50" s="91">
        <f t="shared" si="49"/>
        <v>1.9650148237984395E-2</v>
      </c>
      <c r="BT50" s="72"/>
    </row>
    <row r="51" spans="1:72" x14ac:dyDescent="0.25">
      <c r="A51" s="59"/>
      <c r="B51" s="59"/>
      <c r="E51" s="124"/>
      <c r="F51" s="93">
        <f>_xlfn.SWITCH($G$1+($G$2-1)*6,1,W51,7,AN51,13,BE51,default,NA)</f>
        <v>88.569127743543248</v>
      </c>
      <c r="G51" s="93">
        <f>_xlfn.SWITCH($G$1+($G$2-1)*6,1,X51,7,AO51,13,BF51,default,NA)</f>
        <v>18.858409088603938</v>
      </c>
      <c r="H51" s="93">
        <f>_xlfn.SWITCH($G$1+($G$2-1)*6,1,Y51,7,AP51,13,BG51,default,NA)</f>
        <v>4.6965323176208544</v>
      </c>
      <c r="I51" s="102"/>
      <c r="J51" s="93">
        <f>_xlfn.SWITCH($G$1+($G$2-1)*6,1,AA51,7,AR51,13,BI51,default,NA)</f>
        <v>0.21927578178104859</v>
      </c>
      <c r="K51" s="93">
        <f>_xlfn.SWITCH($G$1+($G$2-1)*6,1,AB51,7,AS51,13,BJ51,default,NA)</f>
        <v>1.8697954633223155</v>
      </c>
      <c r="L51" s="93">
        <f>_xlfn.SWITCH($G$1+($G$2-1)*6,1,AC51,7,AT51,13,BK51,default,NA)</f>
        <v>0.11727260338488146</v>
      </c>
      <c r="M51" s="102"/>
      <c r="N51" s="93">
        <f>_xlfn.SWITCH($G$1+($G$2-1)*6,1,AE51,7,AV51,13,BM51,default,NA)</f>
        <v>1.1116167807692259</v>
      </c>
      <c r="O51" s="93">
        <f>_xlfn.SWITCH($G$1+($G$2-1)*6,1,AF51,7,AW51,13,BN51,default,NA)</f>
        <v>3.767321625384235</v>
      </c>
      <c r="P51" s="93">
        <f>_xlfn.SWITCH($G$1+($G$2-1)*6,1,AG51,7,AX51,13,BO51,default,NA)</f>
        <v>0.29506819202245582</v>
      </c>
      <c r="Q51" s="102"/>
      <c r="R51" s="91">
        <f>_xlfn.SWITCH($G$1+($G$2-1)*6,1,AI51,7,AZ51,13,BQ51,default,NA)</f>
        <v>7.6549186063666781E-5</v>
      </c>
      <c r="S51" s="91">
        <f>_xlfn.SWITCH($G$1+($G$2-1)*6,1,AJ51,7,BA51,13,BR51,default,NA)</f>
        <v>0.3553374713246803</v>
      </c>
      <c r="T51" s="91">
        <f>_xlfn.SWITCH($G$1+($G$2-1)*6,1,AK51,7,BB51,13,BS51,default,NA)</f>
        <v>2.1542672034642238E-4</v>
      </c>
      <c r="U51" s="104">
        <f>_xlfn.SWITCH($G$1+($G$2-1)*6,1,AL51,7,BC51,13,BT51,default,NA)</f>
        <v>0</v>
      </c>
      <c r="V51" s="124"/>
      <c r="W51" s="93">
        <v>88.569127743543248</v>
      </c>
      <c r="X51" s="93">
        <v>18.858409088603938</v>
      </c>
      <c r="Y51" s="93">
        <f t="shared" si="38"/>
        <v>4.6965323176208544</v>
      </c>
      <c r="Z51" s="60"/>
      <c r="AA51" s="93">
        <v>0.21927578178104859</v>
      </c>
      <c r="AB51" s="93">
        <v>1.8697954633223155</v>
      </c>
      <c r="AC51" s="93">
        <f t="shared" si="39"/>
        <v>0.11727260338488146</v>
      </c>
      <c r="AD51" s="60"/>
      <c r="AE51" s="93">
        <v>1.1116167807692259</v>
      </c>
      <c r="AF51" s="93">
        <v>3.767321625384235</v>
      </c>
      <c r="AG51" s="93">
        <f t="shared" si="40"/>
        <v>0.29506819202245582</v>
      </c>
      <c r="AH51" s="76"/>
      <c r="AI51" s="91">
        <v>7.6549186063666781E-5</v>
      </c>
      <c r="AJ51" s="91">
        <v>0.3553374713246803</v>
      </c>
      <c r="AK51" s="91">
        <f t="shared" si="41"/>
        <v>2.1542672034642238E-4</v>
      </c>
      <c r="AL51" s="72"/>
      <c r="AM51" s="124"/>
      <c r="AN51" s="93">
        <v>0.42866126635210838</v>
      </c>
      <c r="AO51" s="93">
        <v>5.9309382533562616</v>
      </c>
      <c r="AP51" s="93">
        <f t="shared" si="42"/>
        <v>7.2275455929680779E-2</v>
      </c>
      <c r="AQ51" s="60"/>
      <c r="AR51" s="93">
        <v>5.5652484503965878E-2</v>
      </c>
      <c r="AS51" s="93">
        <v>0.49150089992185164</v>
      </c>
      <c r="AT51" s="93">
        <f t="shared" si="43"/>
        <v>0.11322966959534476</v>
      </c>
      <c r="AU51" s="60"/>
      <c r="AV51" s="93">
        <v>6.369627554810145E-2</v>
      </c>
      <c r="AW51" s="93">
        <v>0.88654150255155051</v>
      </c>
      <c r="AX51" s="93">
        <f t="shared" si="44"/>
        <v>7.1848047006008775E-2</v>
      </c>
      <c r="AY51" s="76"/>
      <c r="AZ51" s="91">
        <v>7.3140197063333487E-5</v>
      </c>
      <c r="BA51" s="91">
        <v>0.36562799669200713</v>
      </c>
      <c r="BB51" s="91">
        <f t="shared" si="45"/>
        <v>2.0003992507429446E-4</v>
      </c>
      <c r="BC51" s="72"/>
      <c r="BD51" s="124"/>
      <c r="BE51" s="93">
        <v>9.9999999999999998E-13</v>
      </c>
      <c r="BF51" s="93">
        <f>0.000001</f>
        <v>9.9999999999999995E-7</v>
      </c>
      <c r="BG51" s="93">
        <f t="shared" si="46"/>
        <v>9.9999999999999995E-7</v>
      </c>
      <c r="BH51" s="60"/>
      <c r="BI51" s="93">
        <v>1.5053882222199893E-2</v>
      </c>
      <c r="BJ51" s="93">
        <v>0.27433064501303395</v>
      </c>
      <c r="BK51" s="93">
        <f t="shared" si="47"/>
        <v>5.4874956538248421E-2</v>
      </c>
      <c r="BL51" s="60"/>
      <c r="BM51" s="93">
        <v>1.8025045000320344E-2</v>
      </c>
      <c r="BN51" s="93">
        <v>0.83665900356018186</v>
      </c>
      <c r="BO51" s="93">
        <f t="shared" si="48"/>
        <v>2.1544075810598484E-2</v>
      </c>
      <c r="BP51" s="76"/>
      <c r="BQ51" s="91">
        <v>9.1135217821097531E-3</v>
      </c>
      <c r="BR51" s="91">
        <v>1.7310435918152041</v>
      </c>
      <c r="BS51" s="91">
        <f t="shared" si="49"/>
        <v>5.264755795406138E-3</v>
      </c>
      <c r="BT51" s="72"/>
    </row>
    <row r="52" spans="1:72" x14ac:dyDescent="0.25">
      <c r="A52" s="59"/>
      <c r="B52" s="59"/>
      <c r="E52" s="124"/>
      <c r="F52" s="93">
        <f>_xlfn.SWITCH($G$1+($G$2-1)*6,1,W52,7,AN52,13,BE52,default,NA)</f>
        <v>9.9999999999999998E-13</v>
      </c>
      <c r="G52" s="93">
        <f>_xlfn.SWITCH($G$1+($G$2-1)*6,1,X52,7,AO52,13,BF52,default,NA)</f>
        <v>9.9999999999999995E-7</v>
      </c>
      <c r="H52" s="93">
        <f>_xlfn.SWITCH($G$1+($G$2-1)*6,1,Y52,7,AP52,13,BG52,default,NA)</f>
        <v>9.9999999999999995E-7</v>
      </c>
      <c r="I52" s="102"/>
      <c r="J52" s="93">
        <f>_xlfn.SWITCH($G$1+($G$2-1)*6,1,AA52,7,AR52,13,BI52,default,NA)</f>
        <v>1.0604402157832966</v>
      </c>
      <c r="K52" s="93">
        <f>_xlfn.SWITCH($G$1+($G$2-1)*6,1,AB52,7,AS52,13,BJ52,default,NA)</f>
        <v>3.760436715412244</v>
      </c>
      <c r="L52" s="93">
        <f>_xlfn.SWITCH($G$1+($G$2-1)*6,1,AC52,7,AT52,13,BK52,default,NA)</f>
        <v>0.28199921871761752</v>
      </c>
      <c r="M52" s="102"/>
      <c r="N52" s="93">
        <f>_xlfn.SWITCH($G$1+($G$2-1)*6,1,AE52,7,AV52,13,BM52,default,NA)</f>
        <v>88.578564721588364</v>
      </c>
      <c r="O52" s="93">
        <f>_xlfn.SWITCH($G$1+($G$2-1)*6,1,AF52,7,AW52,13,BN52,default,NA)</f>
        <v>19.11481094012759</v>
      </c>
      <c r="P52" s="93">
        <f>_xlfn.SWITCH($G$1+($G$2-1)*6,1,AG52,7,AX52,13,BO52,default,NA)</f>
        <v>4.634027770352465</v>
      </c>
      <c r="Q52" s="102"/>
      <c r="R52" s="91">
        <f>_xlfn.SWITCH($G$1+($G$2-1)*6,1,AI52,7,AZ52,13,BQ52,default,NA)</f>
        <v>0.20787405475973805</v>
      </c>
      <c r="S52" s="91">
        <f>_xlfn.SWITCH($G$1+($G$2-1)*6,1,AJ52,7,BA52,13,BR52,default,NA)</f>
        <v>1.8189555133225472</v>
      </c>
      <c r="T52" s="91">
        <f>_xlfn.SWITCH($G$1+($G$2-1)*6,1,AK52,7,BB52,13,BS52,default,NA)</f>
        <v>0.11428209939012218</v>
      </c>
      <c r="U52" s="104">
        <f>_xlfn.SWITCH($G$1+($G$2-1)*6,1,AL52,7,BC52,13,BT52,default,NA)</f>
        <v>0</v>
      </c>
      <c r="V52" s="124"/>
      <c r="W52" s="93">
        <v>9.9999999999999998E-13</v>
      </c>
      <c r="X52" s="93">
        <f>0.000001</f>
        <v>9.9999999999999995E-7</v>
      </c>
      <c r="Y52" s="93">
        <f t="shared" si="38"/>
        <v>9.9999999999999995E-7</v>
      </c>
      <c r="Z52" s="60"/>
      <c r="AA52" s="93">
        <v>1.0604402157832966</v>
      </c>
      <c r="AB52" s="93">
        <v>3.760436715412244</v>
      </c>
      <c r="AC52" s="93">
        <f t="shared" si="39"/>
        <v>0.28199921871761752</v>
      </c>
      <c r="AD52" s="60"/>
      <c r="AE52" s="93">
        <v>88.578564721588364</v>
      </c>
      <c r="AF52" s="93">
        <v>19.11481094012759</v>
      </c>
      <c r="AG52" s="93">
        <f t="shared" si="40"/>
        <v>4.634027770352465</v>
      </c>
      <c r="AH52" s="76"/>
      <c r="AI52" s="91">
        <v>0.20787405475973805</v>
      </c>
      <c r="AJ52" s="91">
        <v>1.8189555133225472</v>
      </c>
      <c r="AK52" s="91">
        <f t="shared" si="41"/>
        <v>0.11428209939012218</v>
      </c>
      <c r="AL52" s="72"/>
      <c r="AM52" s="124"/>
      <c r="AN52" s="93">
        <v>9.9999999999999998E-13</v>
      </c>
      <c r="AO52" s="93">
        <f>0.000001</f>
        <v>9.9999999999999995E-7</v>
      </c>
      <c r="AP52" s="93">
        <f t="shared" si="42"/>
        <v>9.9999999999999995E-7</v>
      </c>
      <c r="AQ52" s="60"/>
      <c r="AR52" s="93">
        <v>0.41610280485362205</v>
      </c>
      <c r="AS52" s="93">
        <v>6.2767816686390709</v>
      </c>
      <c r="AT52" s="93">
        <f t="shared" si="43"/>
        <v>6.6292381481518267E-2</v>
      </c>
      <c r="AU52" s="60"/>
      <c r="AV52" s="93">
        <v>0.4270780155249882</v>
      </c>
      <c r="AW52" s="93">
        <v>6.2643034590422086</v>
      </c>
      <c r="AX52" s="93">
        <f t="shared" si="44"/>
        <v>6.817645701830144E-2</v>
      </c>
      <c r="AY52" s="76"/>
      <c r="AZ52" s="91">
        <v>5.6602041629488307E-2</v>
      </c>
      <c r="BA52" s="91">
        <v>2.8748437625961754</v>
      </c>
      <c r="BB52" s="91">
        <f t="shared" si="45"/>
        <v>1.9688736607506245E-2</v>
      </c>
      <c r="BC52" s="72"/>
      <c r="BD52" s="124"/>
      <c r="BE52" s="93">
        <v>9.9999999999999998E-13</v>
      </c>
      <c r="BF52" s="93">
        <f>0.000001</f>
        <v>9.9999999999999995E-7</v>
      </c>
      <c r="BG52" s="93">
        <f t="shared" si="46"/>
        <v>9.9999999999999995E-7</v>
      </c>
      <c r="BH52" s="60"/>
      <c r="BI52" s="93">
        <v>8.936042064832693E-2</v>
      </c>
      <c r="BJ52" s="93">
        <v>1.9193134309464851E-3</v>
      </c>
      <c r="BK52" s="93">
        <f t="shared" si="47"/>
        <v>46.558534529850071</v>
      </c>
      <c r="BL52" s="60"/>
      <c r="BM52" s="93">
        <v>8.9373171427093487E-2</v>
      </c>
      <c r="BN52" s="93">
        <v>1.9236408001551003E-3</v>
      </c>
      <c r="BO52" s="93">
        <f t="shared" si="48"/>
        <v>46.460426198013401</v>
      </c>
      <c r="BP52" s="76"/>
      <c r="BQ52" s="91">
        <v>0.24125117398638515</v>
      </c>
      <c r="BR52" s="91">
        <v>2.743383495488309E-2</v>
      </c>
      <c r="BS52" s="91">
        <f t="shared" si="49"/>
        <v>8.7939281687427222</v>
      </c>
      <c r="BT52" s="72"/>
    </row>
    <row r="53" spans="1:72" x14ac:dyDescent="0.25">
      <c r="A53" s="59"/>
      <c r="B53" s="59"/>
      <c r="E53" s="124"/>
      <c r="F53" s="93">
        <f>_xlfn.SWITCH($G$1+($G$2-1)*6,1,W53,7,AN53,13,BE53,default,NA)</f>
        <v>9.9999999999999998E-13</v>
      </c>
      <c r="G53" s="93">
        <f>_xlfn.SWITCH($G$1+($G$2-1)*6,1,X53,7,AO53,13,BF53,default,NA)</f>
        <v>9.9999999999999995E-7</v>
      </c>
      <c r="H53" s="93">
        <f>_xlfn.SWITCH($G$1+($G$2-1)*6,1,Y53,7,AP53,13,BG53,default,NA)</f>
        <v>9.9999999999999995E-7</v>
      </c>
      <c r="I53" s="102"/>
      <c r="J53" s="93">
        <f>_xlfn.SWITCH($G$1+($G$2-1)*6,1,AA53,7,AR53,13,BI53,default,NA)</f>
        <v>88.648886706800127</v>
      </c>
      <c r="K53" s="93">
        <f>_xlfn.SWITCH($G$1+($G$2-1)*6,1,AB53,7,AS53,13,BJ53,default,NA)</f>
        <v>19.000243451943522</v>
      </c>
      <c r="L53" s="93">
        <f>_xlfn.SWITCH($G$1+($G$2-1)*6,1,AC53,7,AT53,13,BK53,default,NA)</f>
        <v>4.665671096847567</v>
      </c>
      <c r="M53" s="102"/>
      <c r="N53" s="93">
        <f>_xlfn.SWITCH($G$1+($G$2-1)*6,1,AE53,7,AV53,13,BM53,default,NA)</f>
        <v>9.9999999999999998E-13</v>
      </c>
      <c r="O53" s="93">
        <f>_xlfn.SWITCH($G$1+($G$2-1)*6,1,AF53,7,AW53,13,BN53,default,NA)</f>
        <v>9.9999999999999995E-7</v>
      </c>
      <c r="P53" s="93">
        <f>_xlfn.SWITCH($G$1+($G$2-1)*6,1,AG53,7,AX53,13,BO53,default,NA)</f>
        <v>9.9999999999999995E-7</v>
      </c>
      <c r="Q53" s="102"/>
      <c r="R53" s="91">
        <f>_xlfn.SWITCH($G$1+($G$2-1)*6,1,AI53,7,AZ53,13,BQ53,default,NA)</f>
        <v>1.1193435605341826</v>
      </c>
      <c r="S53" s="91">
        <f>_xlfn.SWITCH($G$1+($G$2-1)*6,1,AJ53,7,BA53,13,BR53,default,NA)</f>
        <v>3.915256804518827</v>
      </c>
      <c r="T53" s="91">
        <f>_xlfn.SWITCH($G$1+($G$2-1)*6,1,AK53,7,BB53,13,BS53,default,NA)</f>
        <v>0.28589275657277008</v>
      </c>
      <c r="U53" s="104">
        <f>_xlfn.SWITCH($G$1+($G$2-1)*6,1,AL53,7,BC53,13,BT53,default,NA)</f>
        <v>0</v>
      </c>
      <c r="V53" s="124"/>
      <c r="W53" s="93">
        <v>9.9999999999999998E-13</v>
      </c>
      <c r="X53" s="93">
        <f>0.000001</f>
        <v>9.9999999999999995E-7</v>
      </c>
      <c r="Y53" s="93">
        <f t="shared" si="38"/>
        <v>9.9999999999999995E-7</v>
      </c>
      <c r="Z53" s="60"/>
      <c r="AA53" s="93">
        <v>88.648886706800127</v>
      </c>
      <c r="AB53" s="93">
        <v>19.000243451943522</v>
      </c>
      <c r="AC53" s="93">
        <f t="shared" si="39"/>
        <v>4.665671096847567</v>
      </c>
      <c r="AD53" s="60"/>
      <c r="AE53" s="93">
        <v>9.9999999999999998E-13</v>
      </c>
      <c r="AF53" s="93">
        <f>0.000001</f>
        <v>9.9999999999999995E-7</v>
      </c>
      <c r="AG53" s="93">
        <f t="shared" si="40"/>
        <v>9.9999999999999995E-7</v>
      </c>
      <c r="AH53" s="76"/>
      <c r="AI53" s="91">
        <v>1.1193435605341826</v>
      </c>
      <c r="AJ53" s="91">
        <v>3.915256804518827</v>
      </c>
      <c r="AK53" s="91">
        <f t="shared" si="41"/>
        <v>0.28589275657277008</v>
      </c>
      <c r="AL53" s="72"/>
      <c r="AM53" s="124"/>
      <c r="AN53" s="93">
        <v>9.9999999999999998E-13</v>
      </c>
      <c r="AO53" s="93">
        <f>0.000001</f>
        <v>9.9999999999999995E-7</v>
      </c>
      <c r="AP53" s="93">
        <f t="shared" si="42"/>
        <v>9.9999999999999995E-7</v>
      </c>
      <c r="AQ53" s="60"/>
      <c r="AR53" s="93">
        <v>9.384600219950882E-3</v>
      </c>
      <c r="AS53" s="93">
        <v>0.1588400926051817</v>
      </c>
      <c r="AT53" s="93">
        <f t="shared" si="43"/>
        <v>5.9082062129474838E-2</v>
      </c>
      <c r="AU53" s="60"/>
      <c r="AV53" s="93">
        <v>1.5051427066795599E-2</v>
      </c>
      <c r="AW53" s="93">
        <v>0.62784351559134599</v>
      </c>
      <c r="AX53" s="93">
        <f t="shared" si="44"/>
        <v>2.3973214173629135E-2</v>
      </c>
      <c r="AY53" s="76"/>
      <c r="AZ53" s="91">
        <v>0.42760205067901097</v>
      </c>
      <c r="BA53" s="91">
        <v>6.4386235161424823</v>
      </c>
      <c r="BB53" s="91">
        <f t="shared" si="45"/>
        <v>6.6412028845444365E-2</v>
      </c>
      <c r="BC53" s="72"/>
      <c r="BD53" s="124"/>
      <c r="BE53" s="93">
        <v>9.9999999999999998E-13</v>
      </c>
      <c r="BF53" s="93">
        <f>0.000001</f>
        <v>9.9999999999999995E-7</v>
      </c>
      <c r="BG53" s="93">
        <f t="shared" si="46"/>
        <v>9.9999999999999995E-7</v>
      </c>
      <c r="BH53" s="60"/>
      <c r="BI53" s="93">
        <v>1.0299030868413075</v>
      </c>
      <c r="BJ53" s="93">
        <v>3.1019212183626039</v>
      </c>
      <c r="BK53" s="93">
        <f t="shared" si="47"/>
        <v>0.33202103288263313</v>
      </c>
      <c r="BL53" s="60"/>
      <c r="BM53" s="93">
        <v>1.0783704146740021</v>
      </c>
      <c r="BN53" s="93">
        <v>2.9894502143706574</v>
      </c>
      <c r="BO53" s="93">
        <f t="shared" si="48"/>
        <v>0.36072532985836053</v>
      </c>
      <c r="BP53" s="76"/>
      <c r="BQ53" s="91">
        <v>0.96688875447872402</v>
      </c>
      <c r="BR53" s="91">
        <v>3.4229390708419416</v>
      </c>
      <c r="BS53" s="91">
        <f t="shared" si="49"/>
        <v>0.28247325893560182</v>
      </c>
      <c r="BT53" s="72"/>
    </row>
    <row r="54" spans="1:72" x14ac:dyDescent="0.25">
      <c r="A54" s="59"/>
      <c r="B54" s="59"/>
      <c r="E54" s="125"/>
      <c r="F54" s="93">
        <f>_xlfn.SWITCH($G$1+($G$2-1)*6,1,W54,7,AN54,13,BE54,default,NA)</f>
        <v>9.9999999999999998E-13</v>
      </c>
      <c r="G54" s="93">
        <f>_xlfn.SWITCH($G$1+($G$2-1)*6,1,X54,7,AO54,13,BF54,default,NA)</f>
        <v>9.9999999999999995E-7</v>
      </c>
      <c r="H54" s="93">
        <f>_xlfn.SWITCH($G$1+($G$2-1)*6,1,Y54,7,AP54,13,BG54,default,NA)</f>
        <v>9.9999999999999995E-7</v>
      </c>
      <c r="I54" s="102"/>
      <c r="J54" s="93">
        <f>_xlfn.SWITCH($G$1+($G$2-1)*6,1,AA54,7,AR54,13,BI54,default,NA)</f>
        <v>9.9999999999999998E-13</v>
      </c>
      <c r="K54" s="93">
        <f>_xlfn.SWITCH($G$1+($G$2-1)*6,1,AB54,7,AS54,13,BJ54,default,NA)</f>
        <v>9.9999999999999995E-7</v>
      </c>
      <c r="L54" s="93">
        <f>_xlfn.SWITCH($G$1+($G$2-1)*6,1,AC54,7,AT54,13,BK54,default,NA)</f>
        <v>9.9999999999999995E-7</v>
      </c>
      <c r="M54" s="102"/>
      <c r="N54" s="93">
        <f>_xlfn.SWITCH($G$1+($G$2-1)*6,1,AE54,7,AV54,13,BM54,default,NA)</f>
        <v>9.9999999999999998E-13</v>
      </c>
      <c r="O54" s="93">
        <f>_xlfn.SWITCH($G$1+($G$2-1)*6,1,AF54,7,AW54,13,BN54,default,NA)</f>
        <v>9.9999999999999995E-7</v>
      </c>
      <c r="P54" s="93">
        <f>_xlfn.SWITCH($G$1+($G$2-1)*6,1,AG54,7,AX54,13,BO54,default,NA)</f>
        <v>9.9999999999999995E-7</v>
      </c>
      <c r="Q54" s="102"/>
      <c r="R54" s="91">
        <f>_xlfn.SWITCH($G$1+($G$2-1)*6,1,AI54,7,AZ54,13,BQ54,default,NA)</f>
        <v>88.842631590863647</v>
      </c>
      <c r="S54" s="91">
        <f>_xlfn.SWITCH($G$1+($G$2-1)*6,1,AJ54,7,BA54,13,BR54,default,NA)</f>
        <v>19.721370885648579</v>
      </c>
      <c r="T54" s="91">
        <f>_xlfn.SWITCH($G$1+($G$2-1)*6,1,AK54,7,BB54,13,BS54,default,NA)</f>
        <v>4.504891272822988</v>
      </c>
      <c r="U54" s="104">
        <f>_xlfn.SWITCH($G$1+($G$2-1)*6,1,AL54,7,BC54,13,BT54,default,NA)</f>
        <v>0</v>
      </c>
      <c r="V54" s="125"/>
      <c r="W54" s="93">
        <v>9.9999999999999998E-13</v>
      </c>
      <c r="X54" s="93">
        <f>0.000001</f>
        <v>9.9999999999999995E-7</v>
      </c>
      <c r="Y54" s="93">
        <f t="shared" si="38"/>
        <v>9.9999999999999995E-7</v>
      </c>
      <c r="Z54" s="60"/>
      <c r="AA54" s="93">
        <v>9.9999999999999998E-13</v>
      </c>
      <c r="AB54" s="93">
        <f>0.000001</f>
        <v>9.9999999999999995E-7</v>
      </c>
      <c r="AC54" s="93">
        <f t="shared" si="39"/>
        <v>9.9999999999999995E-7</v>
      </c>
      <c r="AD54" s="60"/>
      <c r="AE54" s="93">
        <v>9.9999999999999998E-13</v>
      </c>
      <c r="AF54" s="93">
        <f>0.000001</f>
        <v>9.9999999999999995E-7</v>
      </c>
      <c r="AG54" s="93">
        <f t="shared" si="40"/>
        <v>9.9999999999999995E-7</v>
      </c>
      <c r="AH54" s="76"/>
      <c r="AI54" s="91">
        <v>88.842631590863647</v>
      </c>
      <c r="AJ54" s="91">
        <v>19.721370885648579</v>
      </c>
      <c r="AK54" s="91">
        <f t="shared" si="41"/>
        <v>4.504891272822988</v>
      </c>
      <c r="AL54" s="72"/>
      <c r="AM54" s="125"/>
      <c r="AN54" s="93">
        <v>9.9999999999999998E-13</v>
      </c>
      <c r="AO54" s="93">
        <f>0.000001</f>
        <v>9.9999999999999995E-7</v>
      </c>
      <c r="AP54" s="93">
        <f t="shared" si="42"/>
        <v>9.9999999999999995E-7</v>
      </c>
      <c r="AQ54" s="60"/>
      <c r="AR54" s="93">
        <v>9.9999999999999998E-13</v>
      </c>
      <c r="AS54" s="93">
        <f>0.000001</f>
        <v>9.9999999999999995E-7</v>
      </c>
      <c r="AT54" s="93">
        <f t="shared" si="43"/>
        <v>9.9999999999999995E-7</v>
      </c>
      <c r="AU54" s="60"/>
      <c r="AV54" s="93">
        <v>9.9999999999999998E-13</v>
      </c>
      <c r="AW54" s="93">
        <f>0.000001</f>
        <v>9.9999999999999995E-7</v>
      </c>
      <c r="AX54" s="93">
        <f t="shared" si="44"/>
        <v>9.9999999999999995E-7</v>
      </c>
      <c r="AY54" s="76"/>
      <c r="AZ54" s="91">
        <v>1.6398772313533027E-3</v>
      </c>
      <c r="BA54" s="91">
        <v>0.88500414033498942</v>
      </c>
      <c r="BB54" s="91">
        <f t="shared" si="45"/>
        <v>1.8529599542128478E-3</v>
      </c>
      <c r="BC54" s="72"/>
      <c r="BD54" s="125"/>
      <c r="BE54" s="93">
        <v>9.9999999999999998E-13</v>
      </c>
      <c r="BF54" s="93">
        <f>0.000001</f>
        <v>9.9999999999999995E-7</v>
      </c>
      <c r="BG54" s="93">
        <f t="shared" si="46"/>
        <v>9.9999999999999995E-7</v>
      </c>
      <c r="BH54" s="60"/>
      <c r="BI54" s="93">
        <v>109.45497768023723</v>
      </c>
      <c r="BJ54" s="93">
        <v>11.789910520926195</v>
      </c>
      <c r="BK54" s="93">
        <f t="shared" si="47"/>
        <v>9.2837835779977258</v>
      </c>
      <c r="BL54" s="60"/>
      <c r="BM54" s="93">
        <v>109.16883918475713</v>
      </c>
      <c r="BN54" s="93">
        <v>11.863266961411954</v>
      </c>
      <c r="BO54" s="93">
        <f t="shared" si="48"/>
        <v>9.2022576529597018</v>
      </c>
      <c r="BP54" s="76"/>
      <c r="BQ54" s="91">
        <v>109.40800507160884</v>
      </c>
      <c r="BR54" s="91">
        <v>12.253469527348066</v>
      </c>
      <c r="BS54" s="91">
        <f t="shared" si="49"/>
        <v>8.9287368632553541</v>
      </c>
      <c r="BT54" s="72"/>
    </row>
    <row r="55" spans="1:72" x14ac:dyDescent="0.25">
      <c r="A55" s="59"/>
      <c r="B55" s="59"/>
    </row>
    <row r="56" spans="1:72" ht="18.75" customHeight="1" x14ac:dyDescent="0.25">
      <c r="A56" s="59"/>
      <c r="B56" s="59"/>
    </row>
    <row r="57" spans="1:72" x14ac:dyDescent="0.25">
      <c r="A57" s="59"/>
      <c r="B57" s="59"/>
    </row>
    <row r="59" spans="1:72" x14ac:dyDescent="0.25">
      <c r="A59" s="139"/>
      <c r="B59" s="139"/>
    </row>
    <row r="69" spans="1:2" ht="18.75" customHeight="1" x14ac:dyDescent="0.25"/>
    <row r="70" spans="1:2" x14ac:dyDescent="0.25">
      <c r="A70" s="139"/>
      <c r="B70" s="139"/>
    </row>
    <row r="71" spans="1:2" x14ac:dyDescent="0.25">
      <c r="A71" s="139"/>
      <c r="B71" s="139"/>
    </row>
    <row r="72" spans="1:2" x14ac:dyDescent="0.25">
      <c r="A72" s="55"/>
      <c r="B72" s="55"/>
    </row>
  </sheetData>
  <mergeCells count="92">
    <mergeCell ref="E1:F1"/>
    <mergeCell ref="E2:F2"/>
    <mergeCell ref="A70:B70"/>
    <mergeCell ref="A71:B71"/>
    <mergeCell ref="A47:B47"/>
    <mergeCell ref="A59:B59"/>
    <mergeCell ref="A8:B8"/>
    <mergeCell ref="A21:B21"/>
    <mergeCell ref="A34:B34"/>
    <mergeCell ref="E43:E54"/>
    <mergeCell ref="F43:H43"/>
    <mergeCell ref="R43:T43"/>
    <mergeCell ref="R4:T4"/>
    <mergeCell ref="E30:E41"/>
    <mergeCell ref="F30:H30"/>
    <mergeCell ref="J30:L30"/>
    <mergeCell ref="N30:P30"/>
    <mergeCell ref="R30:T30"/>
    <mergeCell ref="E17:E28"/>
    <mergeCell ref="F17:H17"/>
    <mergeCell ref="J17:L17"/>
    <mergeCell ref="N17:P17"/>
    <mergeCell ref="R17:T17"/>
    <mergeCell ref="E4:E15"/>
    <mergeCell ref="F4:H4"/>
    <mergeCell ref="J4:L4"/>
    <mergeCell ref="N4:P4"/>
    <mergeCell ref="J43:L43"/>
    <mergeCell ref="N43:P43"/>
    <mergeCell ref="AI4:AK4"/>
    <mergeCell ref="V17:V28"/>
    <mergeCell ref="W17:Y17"/>
    <mergeCell ref="AA17:AC17"/>
    <mergeCell ref="AE17:AG17"/>
    <mergeCell ref="AI17:AK17"/>
    <mergeCell ref="V4:V15"/>
    <mergeCell ref="W4:Y4"/>
    <mergeCell ref="AA4:AC4"/>
    <mergeCell ref="AE4:AG4"/>
    <mergeCell ref="V43:V54"/>
    <mergeCell ref="W43:Y43"/>
    <mergeCell ref="AA43:AC43"/>
    <mergeCell ref="AE43:AG43"/>
    <mergeCell ref="V30:V41"/>
    <mergeCell ref="W30:Y30"/>
    <mergeCell ref="AA30:AC30"/>
    <mergeCell ref="AE30:AG30"/>
    <mergeCell ref="AI30:AK30"/>
    <mergeCell ref="AM43:AM54"/>
    <mergeCell ref="AN43:AP43"/>
    <mergeCell ref="AR43:AT43"/>
    <mergeCell ref="AV43:AX43"/>
    <mergeCell ref="AI43:AK43"/>
    <mergeCell ref="AZ43:BB43"/>
    <mergeCell ref="AZ4:BB4"/>
    <mergeCell ref="AM17:AM28"/>
    <mergeCell ref="AN17:AP17"/>
    <mergeCell ref="AR17:AT17"/>
    <mergeCell ref="AV17:AX17"/>
    <mergeCell ref="AZ17:BB17"/>
    <mergeCell ref="AM30:AM41"/>
    <mergeCell ref="AN30:AP30"/>
    <mergeCell ref="AR30:AT30"/>
    <mergeCell ref="AV30:AX30"/>
    <mergeCell ref="AZ30:BB30"/>
    <mergeCell ref="AM4:AM15"/>
    <mergeCell ref="AN4:AP4"/>
    <mergeCell ref="AR4:AT4"/>
    <mergeCell ref="AV4:AX4"/>
    <mergeCell ref="BM17:BO17"/>
    <mergeCell ref="BQ17:BS17"/>
    <mergeCell ref="BD4:BD15"/>
    <mergeCell ref="BE4:BG4"/>
    <mergeCell ref="BI4:BK4"/>
    <mergeCell ref="BM4:BO4"/>
    <mergeCell ref="BQ4:BS4"/>
    <mergeCell ref="BD2:BS2"/>
    <mergeCell ref="V2:AK2"/>
    <mergeCell ref="AM2:BB2"/>
    <mergeCell ref="BD43:BD54"/>
    <mergeCell ref="BE43:BG43"/>
    <mergeCell ref="BI43:BK43"/>
    <mergeCell ref="BM43:BO43"/>
    <mergeCell ref="BQ43:BS43"/>
    <mergeCell ref="BD30:BD41"/>
    <mergeCell ref="BE30:BG30"/>
    <mergeCell ref="BI30:BK30"/>
    <mergeCell ref="BM30:BO30"/>
    <mergeCell ref="BQ30:BS30"/>
    <mergeCell ref="BD17:BD28"/>
    <mergeCell ref="BE17:BG17"/>
    <mergeCell ref="BI17:BK17"/>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2" r:id="rId4">
          <objectPr defaultSize="0" autoPict="0" r:id="rId5">
            <anchor moveWithCells="1">
              <from>
                <xdr:col>0</xdr:col>
                <xdr:colOff>28575</xdr:colOff>
                <xdr:row>7</xdr:row>
                <xdr:rowOff>171450</xdr:rowOff>
              </from>
              <to>
                <xdr:col>2</xdr:col>
                <xdr:colOff>6296025</xdr:colOff>
                <xdr:row>30</xdr:row>
                <xdr:rowOff>104775</xdr:rowOff>
              </to>
            </anchor>
          </objectPr>
        </oleObject>
      </mc:Choice>
      <mc:Fallback>
        <oleObject progId="Visio.Drawing.15" shapeId="5122"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9"/>
  <sheetViews>
    <sheetView zoomScaleNormal="100" workbookViewId="0">
      <selection activeCell="B3" sqref="B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41</v>
      </c>
      <c r="B1" s="6">
        <f>Calculator!C2</f>
        <v>85</v>
      </c>
      <c r="L1" s="5"/>
      <c r="M1" s="5"/>
      <c r="N1" s="5"/>
      <c r="O1" s="5"/>
    </row>
    <row r="2" spans="1:24" ht="18" customHeight="1" x14ac:dyDescent="0.2">
      <c r="L2" s="5"/>
      <c r="M2" s="5"/>
      <c r="N2" s="5"/>
      <c r="O2" s="5"/>
    </row>
    <row r="3" spans="1:24" ht="18" customHeight="1" x14ac:dyDescent="0.2">
      <c r="A3" s="22" t="s">
        <v>10</v>
      </c>
      <c r="B3" s="65">
        <f>Calculator!G2</f>
        <v>0</v>
      </c>
      <c r="C3" s="65">
        <f>MAX(Calculator!H2,B3+1E-64)</f>
        <v>1</v>
      </c>
      <c r="D3" s="65">
        <f>MAX(Calculator!I2,C3+1E-64)</f>
        <v>2</v>
      </c>
      <c r="E3" s="65">
        <f>MAX(Calculator!J2,D3+1E-64)</f>
        <v>3</v>
      </c>
      <c r="F3" s="65">
        <f>MAX(Calculator!K2,E3+1E-64)</f>
        <v>4</v>
      </c>
      <c r="G3" s="65">
        <f>MAX(Calculator!L2,F3+1E-64)</f>
        <v>5</v>
      </c>
      <c r="H3" s="65">
        <f>MAX(Calculator!M2,G3+1E-64)</f>
        <v>6</v>
      </c>
      <c r="I3" s="65">
        <f>MAX(Calculator!N2,H3+1E-64)</f>
        <v>7</v>
      </c>
      <c r="J3" s="65">
        <f>MAX(Calculator!O2,I3+1E-64)</f>
        <v>8</v>
      </c>
      <c r="K3" s="65">
        <f>MAX(Calculator!P2,J3+1E-64)</f>
        <v>9</v>
      </c>
      <c r="L3" s="65">
        <f>MAX(Calculator!Q2,K3+1E-64)</f>
        <v>10</v>
      </c>
      <c r="M3" s="65">
        <f>MAX(Calculator!R2,L3+1E-64)</f>
        <v>11</v>
      </c>
      <c r="N3" s="65">
        <f>MAX(Calculator!S2,M3+1E-64)</f>
        <v>12</v>
      </c>
      <c r="O3" s="65">
        <f>MAX(Calculator!T2,N3+1E-64)</f>
        <v>13</v>
      </c>
      <c r="P3" s="65">
        <f>MAX(Calculator!U2,O3+1E-64)</f>
        <v>14</v>
      </c>
      <c r="Q3" s="65">
        <f>MAX(Calculator!V2,P3+1E-64)</f>
        <v>15</v>
      </c>
      <c r="R3" s="65">
        <f>MAX(Calculator!W2,Q3+1E-64)</f>
        <v>16</v>
      </c>
      <c r="S3" s="65">
        <f>MAX(Calculator!X2,R3+1E-64)</f>
        <v>17</v>
      </c>
      <c r="T3" s="65">
        <f>MAX(Calculator!Y2,S3+1E-64)</f>
        <v>18</v>
      </c>
      <c r="U3" s="65">
        <f>MAX(Calculator!Z2,T3+1E-64)</f>
        <v>19</v>
      </c>
      <c r="V3" s="65">
        <f>MAX(Calculator!AA2,U3+1E-64)</f>
        <v>20</v>
      </c>
      <c r="W3" s="65">
        <f>MAX(Calculator!AB2,V3+1E-64)</f>
        <v>21</v>
      </c>
    </row>
    <row r="4" spans="1:24" ht="18" customHeight="1" x14ac:dyDescent="0.2">
      <c r="A4" s="22" t="s">
        <v>13</v>
      </c>
      <c r="B4" s="65">
        <f>Calculator!G7</f>
        <v>0.23856439999999998</v>
      </c>
      <c r="C4" s="65">
        <f>Calculator!H7</f>
        <v>0.23856439999999998</v>
      </c>
      <c r="D4" s="65">
        <f>Calculator!I7</f>
        <v>0.23856439999999998</v>
      </c>
      <c r="E4" s="65">
        <f>Calculator!J7</f>
        <v>0.23856439999999998</v>
      </c>
      <c r="F4" s="65">
        <f>Calculator!K7</f>
        <v>0.23856439999999998</v>
      </c>
      <c r="G4" s="65">
        <f>Calculator!L7</f>
        <v>0.23856439999999998</v>
      </c>
      <c r="H4" s="65">
        <f>Calculator!M7</f>
        <v>0.23856439999999998</v>
      </c>
      <c r="I4" s="65">
        <f>Calculator!N7</f>
        <v>0.23856439999999998</v>
      </c>
      <c r="J4" s="65">
        <f>Calculator!O7</f>
        <v>0.23856439999999998</v>
      </c>
      <c r="K4" s="65">
        <f>Calculator!P7</f>
        <v>0.23856439999999998</v>
      </c>
      <c r="L4" s="65">
        <f>Calculator!Q7</f>
        <v>0.23856439999999998</v>
      </c>
      <c r="M4" s="65">
        <f>Calculator!R7</f>
        <v>0.23856439999999998</v>
      </c>
      <c r="N4" s="65">
        <f>Calculator!S7</f>
        <v>0.23856439999999998</v>
      </c>
      <c r="O4" s="65">
        <f>Calculator!T7</f>
        <v>0.23856439999999998</v>
      </c>
      <c r="P4" s="65">
        <f>Calculator!U7</f>
        <v>0.23856439999999998</v>
      </c>
      <c r="Q4" s="65">
        <f>Calculator!V7</f>
        <v>0.23856439999999998</v>
      </c>
      <c r="R4" s="65">
        <f>Calculator!W7</f>
        <v>0.23856439999999998</v>
      </c>
      <c r="S4" s="65">
        <f>Calculator!X7</f>
        <v>0.23856439999999998</v>
      </c>
      <c r="T4" s="65">
        <f>Calculator!Y7</f>
        <v>0.23856439999999998</v>
      </c>
      <c r="U4" s="65">
        <f>Calculator!Z7</f>
        <v>0.23856439999999998</v>
      </c>
      <c r="V4" s="65">
        <f>Calculator!AA7</f>
        <v>0.23856439999999998</v>
      </c>
      <c r="W4" s="65">
        <f>Calculator!AB7</f>
        <v>0.23856439999999998</v>
      </c>
    </row>
    <row r="5" spans="1:24" ht="18" customHeight="1" x14ac:dyDescent="0.2">
      <c r="A5" s="22" t="s">
        <v>14</v>
      </c>
      <c r="B5" s="65">
        <f>Calculator!G8</f>
        <v>0.1704822</v>
      </c>
      <c r="C5" s="65">
        <f>Calculator!H8</f>
        <v>0.1704822</v>
      </c>
      <c r="D5" s="65">
        <f>Calculator!I8</f>
        <v>0.1704822</v>
      </c>
      <c r="E5" s="65">
        <f>Calculator!J8</f>
        <v>0.1704822</v>
      </c>
      <c r="F5" s="65">
        <f>Calculator!K8</f>
        <v>0.1704822</v>
      </c>
      <c r="G5" s="65">
        <f>Calculator!L8</f>
        <v>0.1704822</v>
      </c>
      <c r="H5" s="65">
        <f>Calculator!M8</f>
        <v>0.1704822</v>
      </c>
      <c r="I5" s="65">
        <f>Calculator!N8</f>
        <v>0.1704822</v>
      </c>
      <c r="J5" s="65">
        <f>Calculator!O8</f>
        <v>0.1704822</v>
      </c>
      <c r="K5" s="65">
        <f>Calculator!P8</f>
        <v>0.1704822</v>
      </c>
      <c r="L5" s="65">
        <f>Calculator!Q8</f>
        <v>0.1704822</v>
      </c>
      <c r="M5" s="65">
        <f>Calculator!R8</f>
        <v>1E-3</v>
      </c>
      <c r="N5" s="65">
        <f>Calculator!S8</f>
        <v>1E-3</v>
      </c>
      <c r="O5" s="65">
        <f>Calculator!T8</f>
        <v>1E-3</v>
      </c>
      <c r="P5" s="65">
        <f>Calculator!U8</f>
        <v>1E-3</v>
      </c>
      <c r="Q5" s="65">
        <f>Calculator!V8</f>
        <v>1E-3</v>
      </c>
      <c r="R5" s="65">
        <f>Calculator!W8</f>
        <v>1E-3</v>
      </c>
      <c r="S5" s="65">
        <f>Calculator!X8</f>
        <v>1E-3</v>
      </c>
      <c r="T5" s="65">
        <f>Calculator!Y8</f>
        <v>1E-3</v>
      </c>
      <c r="U5" s="65">
        <f>Calculator!Z8</f>
        <v>1E-3</v>
      </c>
      <c r="V5" s="65">
        <f>Calculator!AA8</f>
        <v>1E-3</v>
      </c>
      <c r="W5" s="65">
        <f>Calculator!AB8</f>
        <v>1E-3</v>
      </c>
    </row>
    <row r="6" spans="1:24" ht="18" customHeight="1" x14ac:dyDescent="0.2">
      <c r="A6" s="22" t="s">
        <v>15</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
      <c r="A7" s="22" t="s">
        <v>17</v>
      </c>
      <c r="B7" s="65">
        <f>Calculator!G10</f>
        <v>0.71386284516129039</v>
      </c>
      <c r="C7" s="65">
        <f>Calculator!H10</f>
        <v>0.71386284516129039</v>
      </c>
      <c r="D7" s="65">
        <f>Calculator!I10</f>
        <v>0.71386284516129039</v>
      </c>
      <c r="E7" s="65">
        <f>Calculator!J10</f>
        <v>0.71386284516129039</v>
      </c>
      <c r="F7" s="65">
        <f>Calculator!K10</f>
        <v>0.71386284516129039</v>
      </c>
      <c r="G7" s="65">
        <f>Calculator!L10</f>
        <v>0.71386284516129039</v>
      </c>
      <c r="H7" s="65">
        <f>Calculator!M10</f>
        <v>0.71386284516129039</v>
      </c>
      <c r="I7" s="65">
        <f>Calculator!N10</f>
        <v>0.71386284516129039</v>
      </c>
      <c r="J7" s="65">
        <f>Calculator!O10</f>
        <v>0.71386284516129039</v>
      </c>
      <c r="K7" s="65">
        <f>Calculator!P10</f>
        <v>0.71386284516129039</v>
      </c>
      <c r="L7" s="65">
        <f>Calculator!Q10</f>
        <v>0.71386284516129039</v>
      </c>
      <c r="M7" s="65">
        <f>Calculator!R10</f>
        <v>0.23956439999999998</v>
      </c>
      <c r="N7" s="65">
        <f>Calculator!S10</f>
        <v>0.23956439999999998</v>
      </c>
      <c r="O7" s="65">
        <f>Calculator!T10</f>
        <v>0.23956439999999998</v>
      </c>
      <c r="P7" s="65">
        <f>Calculator!U10</f>
        <v>0.23956439999999998</v>
      </c>
      <c r="Q7" s="65">
        <f>Calculator!V10</f>
        <v>0.23956439999999998</v>
      </c>
      <c r="R7" s="65">
        <f>Calculator!W10</f>
        <v>0.23956439999999998</v>
      </c>
      <c r="S7" s="65">
        <f>Calculator!X10</f>
        <v>0.23956439999999998</v>
      </c>
      <c r="T7" s="65">
        <f>Calculator!Y10</f>
        <v>0.23956439999999998</v>
      </c>
      <c r="U7" s="65">
        <f>Calculator!Z10</f>
        <v>0.23956439999999998</v>
      </c>
      <c r="V7" s="65">
        <f>Calculator!AA10</f>
        <v>0.23956439999999998</v>
      </c>
      <c r="W7" s="65">
        <f>Calculator!AB10</f>
        <v>0.23956439999999998</v>
      </c>
    </row>
    <row r="8" spans="1:24" ht="18" hidden="1" customHeight="1" x14ac:dyDescent="0.2">
      <c r="A8" s="44"/>
      <c r="B8" s="47">
        <f t="shared" ref="B8:V8" si="0">C3-B3</f>
        <v>1</v>
      </c>
      <c r="C8" s="47">
        <f t="shared" si="0"/>
        <v>1</v>
      </c>
      <c r="D8" s="47">
        <f t="shared" si="0"/>
        <v>1</v>
      </c>
      <c r="E8" s="47">
        <f t="shared" si="0"/>
        <v>1</v>
      </c>
      <c r="F8" s="47">
        <f t="shared" si="0"/>
        <v>1</v>
      </c>
      <c r="G8" s="47">
        <f t="shared" si="0"/>
        <v>1</v>
      </c>
      <c r="H8" s="47">
        <f t="shared" si="0"/>
        <v>1</v>
      </c>
      <c r="I8" s="47">
        <f t="shared" si="0"/>
        <v>1</v>
      </c>
      <c r="J8" s="47">
        <f t="shared" si="0"/>
        <v>1</v>
      </c>
      <c r="K8" s="47">
        <f t="shared" si="0"/>
        <v>1</v>
      </c>
      <c r="L8" s="47">
        <f t="shared" si="0"/>
        <v>1</v>
      </c>
      <c r="M8" s="47">
        <f t="shared" si="0"/>
        <v>1</v>
      </c>
      <c r="N8" s="47">
        <f t="shared" si="0"/>
        <v>1</v>
      </c>
      <c r="O8" s="47">
        <f t="shared" si="0"/>
        <v>1</v>
      </c>
      <c r="P8" s="47">
        <f t="shared" si="0"/>
        <v>1</v>
      </c>
      <c r="Q8" s="47">
        <f t="shared" si="0"/>
        <v>1</v>
      </c>
      <c r="R8" s="47">
        <f t="shared" si="0"/>
        <v>1</v>
      </c>
      <c r="S8" s="47">
        <f t="shared" si="0"/>
        <v>1</v>
      </c>
      <c r="T8" s="47">
        <f t="shared" si="0"/>
        <v>1</v>
      </c>
      <c r="U8" s="47">
        <f t="shared" si="0"/>
        <v>1</v>
      </c>
      <c r="V8" s="47">
        <f t="shared" si="0"/>
        <v>1</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42</v>
      </c>
      <c r="B10" s="54">
        <f>B4</f>
        <v>0.23856439999999998</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43</v>
      </c>
      <c r="B11" s="54">
        <f>B5</f>
        <v>0.1704822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-0.1694822</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44</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45</v>
      </c>
      <c r="B13" s="54">
        <f>B7</f>
        <v>0.71386284516129039</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-0.47429844516129038</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46</v>
      </c>
      <c r="B14" s="50" t="s">
        <v>47</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48</v>
      </c>
      <c r="B16" s="49">
        <f t="array" ref="B16">B$10*SUM(amp_LSN_LPSN*(1-EXP(-B$15/tau_LSN_LPSN)))+B$11*SUM(amp_LSN_LPSP*(1-EXP(-B$15/tau_LSN_LPSP)))+B$12*SUM(amp_LSN_HPSN*(1-EXP(-B$15/tau_LSN_HPSN)))+B$13*SUM(amp_LSN_HPSP*(1-EXP(-B$15/tau_LSN_HPSP)))</f>
        <v>8.366727413398884</v>
      </c>
      <c r="C16" s="49">
        <f t="array" ref="C16">C$10*SUM(amp_LSN_LPSN*(1-EXP(-C$15/tau_LSN_LPSN)))+C$11*SUM(amp_LSN_LPSP*(1-EXP(-C$15/tau_LSN_LPSP)))+C$12*SUM(amp_LSN_HPSN*(1-EXP(-C$15/tau_LSN_HPSN)))+C$13*SUM(amp_LSN_HPSP*(1-EXP(-C$15/tau_LSN_HPSP)))</f>
        <v>0</v>
      </c>
      <c r="D16" s="49">
        <f t="array" ref="D16">D$10*SUM(amp_LSN_LPSN*(1-EXP(-D$15/tau_LSN_LPSN)))+D$11*SUM(amp_LSN_LPSP*(1-EXP(-D$15/tau_LSN_LPSP)))+D$12*SUM(amp_LSN_HPSN*(1-EXP(-D$15/tau_LSN_HPSN)))+D$13*SUM(amp_LSN_HPSP*(1-EXP(-D$15/tau_LSN_HPSP)))</f>
        <v>0</v>
      </c>
      <c r="E16" s="49">
        <f t="array" ref="E16">E$10*SUM(amp_LSN_LPSN*(1-EXP(-E$15/tau_LSN_LPSN)))+E$11*SUM(amp_LSN_LPSP*(1-EXP(-E$15/tau_LSN_LPSP)))+E$12*SUM(amp_LSN_HPSN*(1-EXP(-E$15/tau_LSN_HPSN)))+E$13*SUM(amp_LSN_HPSP*(1-EXP(-E$15/tau_LSN_HPSP)))</f>
        <v>0</v>
      </c>
      <c r="F16" s="49">
        <f t="array" ref="F16">F$10*SUM(amp_LSN_LPSN*(1-EXP(-F$15/tau_LSN_LPSN)))+F$11*SUM(amp_LSN_LPSP*(1-EXP(-F$15/tau_LSN_LPSP)))+F$12*SUM(amp_LSN_HPSN*(1-EXP(-F$15/tau_LSN_HPSN)))+F$13*SUM(amp_LSN_HPSP*(1-EXP(-F$15/tau_LSN_HPSP)))</f>
        <v>0</v>
      </c>
      <c r="G16" s="49">
        <f t="array" ref="G16">G$10*SUM(amp_LSN_LPSN*(1-EXP(-G$15/tau_LSN_LPSN)))+G$11*SUM(amp_LSN_LPSP*(1-EXP(-G$15/tau_LSN_LPSP)))+G$12*SUM(amp_LSN_HPSN*(1-EXP(-G$15/tau_LSN_HPSN)))+G$13*SUM(amp_LSN_HPSP*(1-EXP(-G$15/tau_LSN_HPSP)))</f>
        <v>0</v>
      </c>
      <c r="H16" s="49">
        <f t="array" ref="H16">H$10*SUM(amp_LSN_LPSN*(1-EXP(-H$15/tau_LSN_LPSN)))+H$11*SUM(amp_LSN_LPSP*(1-EXP(-H$15/tau_LSN_LPSP)))+H$12*SUM(amp_LSN_HPSN*(1-EXP(-H$15/tau_LSN_HPSN)))+H$13*SUM(amp_LSN_HPSP*(1-EXP(-H$15/tau_LSN_HPSP)))</f>
        <v>0</v>
      </c>
      <c r="I16" s="49">
        <f t="array" ref="I16">I$10*SUM(amp_LSN_LPSN*(1-EXP(-I$15/tau_LSN_LPSN)))+I$11*SUM(amp_LSN_LPSP*(1-EXP(-I$15/tau_LSN_LPSP)))+I$12*SUM(amp_LSN_HPSN*(1-EXP(-I$15/tau_LSN_HPSN)))+I$13*SUM(amp_LSN_HPSP*(1-EXP(-I$15/tau_LSN_HPSP)))</f>
        <v>0</v>
      </c>
      <c r="J16" s="49">
        <f t="array" ref="J16">J$10*SUM(amp_LSN_LPSN*(1-EXP(-J$15/tau_LSN_LPSN)))+J$11*SUM(amp_LSN_LPSP*(1-EXP(-J$15/tau_LSN_LPSP)))+J$12*SUM(amp_LSN_HPSN*(1-EXP(-J$15/tau_LSN_HPSN)))+J$13*SUM(amp_LSN_HPSP*(1-EXP(-J$15/tau_LSN_HPSP)))</f>
        <v>0</v>
      </c>
      <c r="K16" s="49">
        <f t="array" ref="K16">K$10*SUM(amp_LSN_LPSN*(1-EXP(-K$15/tau_LSN_LPSN)))+K$11*SUM(amp_LSN_LPSP*(1-EXP(-K$15/tau_LSN_LPSP)))+K$12*SUM(amp_LSN_HPSN*(1-EXP(-K$15/tau_LSN_HPSN)))+K$13*SUM(amp_LSN_HPSP*(1-EXP(-K$15/tau_LSN_HPSP)))</f>
        <v>0</v>
      </c>
      <c r="L16" s="49">
        <f t="array" ref="L16">L$10*SUM(amp_LSN_LPSN*(1-EXP(-L$15/tau_LSN_LPSN)))+L$11*SUM(amp_LSN_LPSP*(1-EXP(-L$15/tau_LSN_LPSP)))+L$12*SUM(amp_LSN_HPSN*(1-EXP(-L$15/tau_LSN_HPSN)))+L$13*SUM(amp_LSN_HPSP*(1-EXP(-L$15/tau_LSN_HPSP)))</f>
        <v>0</v>
      </c>
      <c r="M16" s="49">
        <f t="array" ref="M16">M$10*SUM(amp_LSN_LPSN*(1-EXP(-M$15/tau_LSN_LPSN)))+M$11*SUM(amp_LSN_LPSP*(1-EXP(-M$15/tau_LSN_LPSP)))+M$12*SUM(amp_LSN_HPSN*(1-EXP(-M$15/tau_LSN_HPSN)))+M$13*SUM(amp_LSN_HPSP*(1-EXP(-M$15/tau_LSN_HPSP)))</f>
        <v>0</v>
      </c>
      <c r="N16" s="49">
        <f t="array" ref="N16">N$10*SUM(amp_LSN_LPSN*(1-EXP(-N$15/tau_LSN_LPSN)))+N$11*SUM(amp_LSN_LPSP*(1-EXP(-N$15/tau_LSN_LPSP)))+N$12*SUM(amp_LSN_HPSN*(1-EXP(-N$15/tau_LSN_HPSN)))+N$13*SUM(amp_LSN_HPSP*(1-EXP(-N$15/tau_LSN_HPSP)))</f>
        <v>0</v>
      </c>
      <c r="O16" s="49">
        <f t="array" ref="O16">O$10*SUM(amp_LSN_LPSN*(1-EXP(-O$15/tau_LSN_LPSN)))+O$11*SUM(amp_LSN_LPSP*(1-EXP(-O$15/tau_LSN_LPSP)))+O$12*SUM(amp_LSN_HPSN*(1-EXP(-O$15/tau_LSN_HPSN)))+O$13*SUM(amp_LSN_HPSP*(1-EXP(-O$15/tau_LSN_HPSP)))</f>
        <v>0</v>
      </c>
      <c r="P16" s="49">
        <f t="array" ref="P16">P$10*SUM(amp_LSN_LPSN*(1-EXP(-P$15/tau_LSN_LPSN)))+P$11*SUM(amp_LSN_LPSP*(1-EXP(-P$15/tau_LSN_LPSP)))+P$12*SUM(amp_LSN_HPSN*(1-EXP(-P$15/tau_LSN_HPSN)))+P$13*SUM(amp_LSN_HPSP*(1-EXP(-P$15/tau_LSN_HPSP)))</f>
        <v>0</v>
      </c>
      <c r="Q16" s="49">
        <f t="array" ref="Q16">Q$10*SUM(amp_LSN_LPSN*(1-EXP(-Q$15/tau_LSN_LPSN)))+Q$11*SUM(amp_LSN_LPSP*(1-EXP(-Q$15/tau_LSN_LPSP)))+Q$12*SUM(amp_LSN_HPSN*(1-EXP(-Q$15/tau_LSN_HPSN)))+Q$13*SUM(amp_LSN_HPSP*(1-EXP(-Q$15/tau_LSN_HPSP)))</f>
        <v>0</v>
      </c>
      <c r="R16" s="49">
        <f t="array" ref="R16">R$10*SUM(amp_LSN_LPSN*(1-EXP(-R$15/tau_LSN_LPSN)))+R$11*SUM(amp_LSN_LPSP*(1-EXP(-R$15/tau_LSN_LPSP)))+R$12*SUM(amp_LSN_HPSN*(1-EXP(-R$15/tau_LSN_HPSN)))+R$13*SUM(amp_LSN_HPSP*(1-EXP(-R$15/tau_LSN_HPSP)))</f>
        <v>0</v>
      </c>
      <c r="S16" s="49">
        <f t="array" ref="S16">S$10*SUM(amp_LSN_LPSN*(1-EXP(-S$15/tau_LSN_LPSN)))+S$11*SUM(amp_LSN_LPSP*(1-EXP(-S$15/tau_LSN_LPSP)))+S$12*SUM(amp_LSN_HPSN*(1-EXP(-S$15/tau_LSN_HPSN)))+S$13*SUM(amp_LSN_HPSP*(1-EXP(-S$15/tau_LSN_HPSP)))</f>
        <v>0</v>
      </c>
      <c r="T16" s="49">
        <f t="array" ref="T16">T$10*SUM(amp_LSN_LPSN*(1-EXP(-T$15/tau_LSN_LPSN)))+T$11*SUM(amp_LSN_LPSP*(1-EXP(-T$15/tau_LSN_LPSP)))+T$12*SUM(amp_LSN_HPSN*(1-EXP(-T$15/tau_LSN_HPSN)))+T$13*SUM(amp_LSN_HPSP*(1-EXP(-T$15/tau_LSN_HPSP)))</f>
        <v>0</v>
      </c>
      <c r="U16" s="49">
        <f t="array" ref="U16">U$10*SUM(amp_LSN_LPSN*(1-EXP(-U$15/tau_LSN_LPSN)))+U$11*SUM(amp_LSN_LPSP*(1-EXP(-U$15/tau_LSN_LPSP)))+U$12*SUM(amp_LSN_HPSN*(1-EXP(-U$15/tau_LSN_HPSN)))+U$13*SUM(amp_LSN_HPSP*(1-EXP(-U$15/tau_LSN_HPSP)))</f>
        <v>0</v>
      </c>
      <c r="V16" s="49">
        <f t="array" ref="V16">V$10*SUM(amp_LSN_LPSN*(1-EXP(-V$15/tau_LSN_LPSN)))+V$11*SUM(amp_LSN_LPSP*(1-EXP(-V$15/tau_LSN_LPSP)))+V$12*SUM(amp_LSN_HPSN*(1-EXP(-V$15/tau_LSN_HPSN)))+V$13*SUM(amp_LSN_HPSP*(1-EXP(-V$15/tau_LSN_HPSP)))</f>
        <v>0</v>
      </c>
      <c r="W16" s="49">
        <f t="array" ref="W16">W$10*SUM(amp_LSN_LPSN*(1-EXP(-W$15/tau_LSN_LPSN)))+W$11*SUM(amp_LSN_LPSP*(1-EXP(-W$15/tau_LSN_LPSP)))+W$12*SUM(amp_LSN_HPSN*(1-EXP(-W$15/tau_LSN_HPSN)))+W$13*SUM(amp_LSN_HPSP*(1-EXP(-W$15/tau_LSN_HPSP)))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10</v>
      </c>
      <c r="B18" s="41" t="s">
        <v>49</v>
      </c>
      <c r="C18" s="25"/>
      <c r="D18" s="25"/>
      <c r="E18" s="23"/>
      <c r="F18" s="23"/>
      <c r="G18" s="23"/>
      <c r="H18" s="24"/>
      <c r="I18" s="24"/>
      <c r="J18" s="24"/>
    </row>
    <row r="19" spans="1:30" ht="18" hidden="1" customHeight="1" x14ac:dyDescent="0.2">
      <c r="A19" s="42"/>
      <c r="B19" s="7">
        <f>$B$1+SUM(B16:W16)</f>
        <v>93.366727413398877</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4.4999999999999998E-2</v>
      </c>
      <c r="B21" s="43">
        <v>87.186827079806633</v>
      </c>
      <c r="C21" s="27"/>
      <c r="E21" s="10"/>
      <c r="G21" s="3"/>
      <c r="H21" s="3"/>
      <c r="I21" s="3"/>
      <c r="K21" s="4"/>
      <c r="R21" s="18"/>
      <c r="S21" s="15"/>
      <c r="T21" s="15"/>
      <c r="U21" s="3"/>
    </row>
    <row r="22" spans="1:30" ht="18" customHeight="1" x14ac:dyDescent="0.2">
      <c r="A22" s="51">
        <f>A21+Calculator!$P$36/200</f>
        <v>0.09</v>
      </c>
      <c r="B22" s="43">
        <v>88.20515345152856</v>
      </c>
      <c r="C22" s="48"/>
      <c r="D22" s="27"/>
      <c r="H22" s="3"/>
      <c r="I22" s="3"/>
      <c r="J22" s="3"/>
      <c r="S22" s="18"/>
      <c r="T22" s="15"/>
      <c r="U22" s="15"/>
      <c r="V22" s="3"/>
    </row>
    <row r="23" spans="1:30" ht="18" customHeight="1" x14ac:dyDescent="0.2">
      <c r="A23" s="51">
        <f>A22+Calculator!$P$36/200</f>
        <v>0.13500000000000001</v>
      </c>
      <c r="B23" s="43">
        <v>88.9663077958336</v>
      </c>
      <c r="C23" s="48"/>
      <c r="D23" s="27"/>
      <c r="H23" s="3"/>
      <c r="I23" s="3"/>
      <c r="J23" s="3"/>
      <c r="S23" s="18"/>
      <c r="T23" s="15"/>
      <c r="U23" s="15"/>
      <c r="V23" s="3"/>
      <c r="X23" s="16"/>
      <c r="Y23" s="16"/>
      <c r="Z23" s="16"/>
      <c r="AA23" s="16"/>
      <c r="AB23" s="16"/>
      <c r="AC23" s="16"/>
      <c r="AD23" s="16"/>
    </row>
    <row r="24" spans="1:30" ht="18" customHeight="1" x14ac:dyDescent="0.2">
      <c r="A24" s="51">
        <f>A23+Calculator!$P$36/200</f>
        <v>0.18</v>
      </c>
      <c r="B24" s="43">
        <v>89.568684610108633</v>
      </c>
      <c r="C24" s="48"/>
      <c r="D24" s="27"/>
      <c r="H24" s="3"/>
      <c r="I24" s="3"/>
      <c r="J24" s="3"/>
      <c r="S24" s="18"/>
      <c r="T24" s="15"/>
      <c r="U24" s="15"/>
      <c r="V24" s="3"/>
      <c r="X24" s="16"/>
      <c r="Y24" s="16"/>
      <c r="Z24" s="16"/>
      <c r="AA24" s="16"/>
      <c r="AB24" s="16"/>
      <c r="AC24" s="16"/>
      <c r="AD24" s="16"/>
    </row>
    <row r="25" spans="1:30" ht="18" customHeight="1" x14ac:dyDescent="0.2">
      <c r="A25" s="51">
        <f>A24+Calculator!$P$36/200</f>
        <v>0.22499999999999998</v>
      </c>
      <c r="B25" s="43">
        <v>90.062441353508916</v>
      </c>
      <c r="C25" s="48"/>
      <c r="D25" s="27"/>
      <c r="H25" s="3"/>
      <c r="I25" s="3"/>
      <c r="J25" s="3"/>
      <c r="S25" s="18"/>
      <c r="T25" s="15"/>
      <c r="U25" s="15"/>
      <c r="V25" s="3"/>
      <c r="X25" s="16"/>
      <c r="Y25" s="16"/>
      <c r="Z25" s="16"/>
      <c r="AA25" s="16"/>
      <c r="AB25" s="16"/>
      <c r="AC25" s="16"/>
      <c r="AD25" s="16"/>
    </row>
    <row r="26" spans="1:30" ht="18" customHeight="1" x14ac:dyDescent="0.2">
      <c r="A26" s="51">
        <f>A25+Calculator!$P$36/200</f>
        <v>0.26999999999999996</v>
      </c>
      <c r="B26" s="43">
        <v>90.477286574022713</v>
      </c>
      <c r="C26" s="48"/>
      <c r="D26" s="27"/>
      <c r="H26" s="3"/>
      <c r="I26" s="3"/>
      <c r="J26" s="3"/>
      <c r="S26" s="18"/>
      <c r="T26" s="15"/>
      <c r="U26" s="15"/>
      <c r="V26" s="3"/>
      <c r="X26" s="16"/>
      <c r="Y26" s="16"/>
      <c r="Z26" s="16"/>
      <c r="AA26" s="16"/>
      <c r="AB26" s="16"/>
      <c r="AC26" s="16"/>
      <c r="AD26" s="16"/>
    </row>
    <row r="27" spans="1:30" ht="18" customHeight="1" x14ac:dyDescent="0.2">
      <c r="A27" s="51">
        <f>A26+Calculator!$P$36/200</f>
        <v>0.31499999999999995</v>
      </c>
      <c r="B27" s="43">
        <v>90.832325709527652</v>
      </c>
      <c r="C27" s="48"/>
      <c r="D27" s="27"/>
      <c r="H27" s="3"/>
      <c r="I27" s="3"/>
      <c r="J27" s="3"/>
      <c r="S27" s="18"/>
      <c r="T27" s="15"/>
      <c r="U27" s="15"/>
      <c r="V27" s="3"/>
      <c r="X27" s="16"/>
      <c r="Y27" s="16"/>
      <c r="Z27" s="16"/>
      <c r="AA27" s="16"/>
      <c r="AB27" s="16"/>
      <c r="AC27" s="16"/>
      <c r="AD27" s="16"/>
    </row>
    <row r="28" spans="1:30" ht="18" customHeight="1" x14ac:dyDescent="0.2">
      <c r="A28" s="51">
        <f>A27+Calculator!$P$36/200</f>
        <v>0.35999999999999993</v>
      </c>
      <c r="B28" s="43">
        <v>91.140635399180468</v>
      </c>
      <c r="C28" s="48"/>
      <c r="D28" s="27"/>
      <c r="H28" s="3"/>
      <c r="I28" s="3"/>
      <c r="J28" s="3"/>
      <c r="S28" s="18"/>
      <c r="T28" s="15"/>
      <c r="U28" s="15"/>
      <c r="V28" s="3"/>
      <c r="X28" s="16"/>
      <c r="Y28" s="16"/>
      <c r="Z28" s="16"/>
      <c r="AA28" s="16"/>
      <c r="AB28" s="16"/>
      <c r="AC28" s="16"/>
      <c r="AD28" s="16"/>
    </row>
    <row r="29" spans="1:30" ht="18" customHeight="1" x14ac:dyDescent="0.2">
      <c r="A29" s="51">
        <f>A28+Calculator!$P$36/200</f>
        <v>0.40499999999999992</v>
      </c>
      <c r="B29" s="43">
        <v>91.411594547421146</v>
      </c>
      <c r="C29" s="48"/>
      <c r="D29" s="27"/>
      <c r="H29" s="3"/>
      <c r="I29" s="3"/>
      <c r="J29" s="3"/>
      <c r="S29" s="18"/>
      <c r="T29" s="15"/>
      <c r="U29" s="15"/>
      <c r="V29" s="3"/>
      <c r="X29" s="16"/>
      <c r="Y29" s="16"/>
      <c r="Z29" s="16"/>
      <c r="AA29" s="16"/>
      <c r="AB29" s="16"/>
      <c r="AC29" s="16"/>
      <c r="AD29" s="16"/>
    </row>
    <row r="30" spans="1:30" ht="18" customHeight="1" x14ac:dyDescent="0.2">
      <c r="A30" s="51">
        <f>A29+Calculator!$P$36/200</f>
        <v>0.4499999999999999</v>
      </c>
      <c r="B30" s="43">
        <v>91.65216944318729</v>
      </c>
      <c r="C30" s="48"/>
      <c r="D30" s="27"/>
      <c r="H30" s="3"/>
      <c r="I30" s="3"/>
      <c r="J30" s="3"/>
      <c r="S30" s="18"/>
      <c r="T30" s="15"/>
      <c r="U30" s="15"/>
      <c r="V30" s="3"/>
      <c r="X30" s="16"/>
      <c r="Y30" s="16"/>
      <c r="Z30" s="16"/>
      <c r="AA30" s="16"/>
      <c r="AB30" s="16"/>
      <c r="AC30" s="16"/>
      <c r="AD30" s="16"/>
    </row>
    <row r="31" spans="1:30" ht="18" customHeight="1" x14ac:dyDescent="0.2">
      <c r="A31" s="51">
        <f>A30+Calculator!$P$36/200</f>
        <v>0.49499999999999988</v>
      </c>
      <c r="B31" s="43">
        <v>91.867673677983149</v>
      </c>
      <c r="C31" s="48"/>
      <c r="D31" s="27"/>
      <c r="H31" s="3"/>
      <c r="I31" s="3"/>
      <c r="J31" s="3"/>
      <c r="S31" s="18"/>
      <c r="T31" s="15"/>
      <c r="U31" s="15"/>
      <c r="V31" s="3"/>
      <c r="X31" s="16"/>
      <c r="Y31" s="16"/>
      <c r="Z31" s="16"/>
      <c r="AA31" s="16"/>
      <c r="AB31" s="16"/>
      <c r="AC31" s="16"/>
      <c r="AD31" s="16"/>
    </row>
    <row r="32" spans="1:30" ht="18" customHeight="1" x14ac:dyDescent="0.2">
      <c r="A32" s="51">
        <f>A31+Calculator!$P$36/200</f>
        <v>0.53999999999999992</v>
      </c>
      <c r="B32" s="43">
        <v>92.062244820035019</v>
      </c>
      <c r="C32" s="48"/>
      <c r="D32" s="27"/>
      <c r="H32" s="3"/>
      <c r="I32" s="3"/>
      <c r="J32" s="3"/>
      <c r="S32" s="18"/>
      <c r="T32" s="15"/>
      <c r="U32" s="15"/>
      <c r="V32" s="3"/>
      <c r="X32" s="16"/>
      <c r="Y32" s="16"/>
      <c r="Z32" s="16"/>
      <c r="AA32" s="16"/>
      <c r="AB32" s="16"/>
      <c r="AC32" s="16"/>
      <c r="AD32" s="16"/>
    </row>
    <row r="33" spans="1:30" ht="18" customHeight="1" x14ac:dyDescent="0.2">
      <c r="A33" s="51">
        <f>A32+Calculator!$P$36/200</f>
        <v>0.58499999999999996</v>
      </c>
      <c r="B33" s="43">
        <v>92.239158085332605</v>
      </c>
      <c r="C33" s="48"/>
      <c r="D33" s="27"/>
      <c r="H33" s="3"/>
      <c r="I33" s="3"/>
      <c r="J33" s="3"/>
      <c r="S33" s="18"/>
      <c r="T33" s="15"/>
      <c r="U33" s="15"/>
      <c r="V33" s="3"/>
      <c r="X33" s="16"/>
      <c r="Y33" s="16"/>
      <c r="Z33" s="16"/>
      <c r="AA33" s="16"/>
      <c r="AB33" s="16"/>
      <c r="AC33" s="16"/>
      <c r="AD33" s="16"/>
    </row>
    <row r="34" spans="1:30" ht="18" customHeight="1" x14ac:dyDescent="0.2">
      <c r="A34" s="51">
        <f>A33+Calculator!$P$36/200</f>
        <v>0.63</v>
      </c>
      <c r="B34" s="43">
        <v>92.401040873824613</v>
      </c>
      <c r="C34" s="48"/>
      <c r="D34" s="27"/>
      <c r="H34" s="3"/>
      <c r="I34" s="3"/>
      <c r="J34" s="3"/>
      <c r="S34" s="18"/>
      <c r="T34" s="15"/>
      <c r="U34" s="15"/>
      <c r="V34" s="3"/>
      <c r="X34" s="16"/>
      <c r="Y34" s="16"/>
      <c r="Z34" s="16"/>
      <c r="AA34" s="16"/>
      <c r="AB34" s="16"/>
      <c r="AC34" s="16"/>
      <c r="AD34" s="16"/>
    </row>
    <row r="35" spans="1:30" ht="18" customHeight="1" x14ac:dyDescent="0.2">
      <c r="A35" s="51">
        <f>A34+Calculator!$P$36/200</f>
        <v>0.67500000000000004</v>
      </c>
      <c r="B35" s="43">
        <v>92.550024221513411</v>
      </c>
      <c r="C35" s="48"/>
      <c r="D35" s="27"/>
      <c r="H35" s="3"/>
      <c r="I35" s="3"/>
      <c r="J35" s="3"/>
      <c r="S35" s="18"/>
      <c r="T35" s="15"/>
      <c r="U35" s="15"/>
      <c r="V35" s="3"/>
      <c r="X35" s="16"/>
      <c r="Y35" s="16"/>
      <c r="Z35" s="16"/>
      <c r="AA35" s="16"/>
      <c r="AB35" s="16"/>
      <c r="AC35" s="16"/>
      <c r="AD35" s="16"/>
    </row>
    <row r="36" spans="1:30" ht="18" customHeight="1" x14ac:dyDescent="0.2">
      <c r="A36" s="51">
        <f>A35+Calculator!$P$36/200</f>
        <v>0.72000000000000008</v>
      </c>
      <c r="B36" s="43">
        <v>92.687852596443804</v>
      </c>
      <c r="C36" s="48"/>
      <c r="D36" s="27"/>
      <c r="E36" s="141" t="s">
        <v>50</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25">
      <c r="A37" s="51">
        <f>A36+Calculator!$P$36/200</f>
        <v>0.76500000000000012</v>
      </c>
      <c r="B37" s="43">
        <v>92.815965323324733</v>
      </c>
      <c r="C37" s="48"/>
      <c r="D37" s="27"/>
      <c r="H37" s="3"/>
      <c r="I37" s="3"/>
      <c r="J37" s="3"/>
      <c r="S37" s="18"/>
      <c r="T37" s="15"/>
      <c r="U37" s="15"/>
      <c r="V37" s="3"/>
      <c r="X37" s="16"/>
      <c r="Y37" s="16"/>
      <c r="Z37" s="16"/>
      <c r="AA37" s="16"/>
      <c r="AB37" s="16"/>
      <c r="AC37" s="16"/>
      <c r="AD37" s="16"/>
    </row>
    <row r="38" spans="1:30" ht="18" customHeight="1" x14ac:dyDescent="0.2">
      <c r="A38" s="51">
        <f>A37+Calculator!$P$36/200</f>
        <v>0.81000000000000016</v>
      </c>
      <c r="B38" s="43">
        <v>92.935558159759324</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0.8550000000000002</v>
      </c>
      <c r="B39" s="43">
        <v>93.04763065080526</v>
      </c>
      <c r="C39" s="48"/>
      <c r="D39" s="27"/>
      <c r="E39" s="33"/>
      <c r="F39" s="11" t="s">
        <v>51</v>
      </c>
      <c r="G39" s="10"/>
      <c r="H39" s="12"/>
      <c r="I39" s="12"/>
      <c r="J39" s="12"/>
      <c r="K39" s="10"/>
      <c r="S39" s="34"/>
      <c r="T39" s="15"/>
      <c r="U39" s="15"/>
      <c r="V39" s="3"/>
      <c r="X39" s="16"/>
      <c r="Y39" s="16"/>
      <c r="Z39" s="16"/>
      <c r="AA39" s="16"/>
      <c r="AB39" s="16"/>
      <c r="AC39" s="16"/>
      <c r="AD39" s="16"/>
    </row>
    <row r="40" spans="1:30" ht="18" customHeight="1" x14ac:dyDescent="0.2">
      <c r="A40" s="51">
        <f>A39+Calculator!$P$36/200</f>
        <v>0.90000000000000024</v>
      </c>
      <c r="B40" s="43">
        <v>93.153023070795612</v>
      </c>
      <c r="C40" s="48"/>
      <c r="D40" s="27"/>
      <c r="E40" s="33"/>
      <c r="F40" s="143" t="s">
        <v>52</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2">
      <c r="A41" s="51">
        <f>A40+Calculator!$P$36/200</f>
        <v>0.94500000000000028</v>
      </c>
      <c r="B41" s="43">
        <v>93.252445590718139</v>
      </c>
      <c r="C41" s="48"/>
      <c r="D41" s="27"/>
      <c r="E41" s="33"/>
      <c r="F41" s="142" t="s">
        <v>53</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2">
      <c r="A42" s="51">
        <f>A41+Calculator!$P$36/200</f>
        <v>0.99000000000000032</v>
      </c>
      <c r="B42" s="43">
        <v>93.346501538624779</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2">
      <c r="A43" s="51">
        <f>A42+Calculator!$P$36/200</f>
        <v>1.0350000000000004</v>
      </c>
      <c r="B43" s="43">
        <v>93.435706102482939</v>
      </c>
      <c r="C43" s="48"/>
      <c r="D43" s="27"/>
      <c r="E43" s="33"/>
      <c r="F43" s="140" t="s">
        <v>54</v>
      </c>
      <c r="G43" s="140"/>
      <c r="H43" s="140"/>
      <c r="I43" s="140"/>
      <c r="J43" s="140"/>
      <c r="K43" s="140"/>
      <c r="L43" s="140"/>
      <c r="M43" s="140"/>
      <c r="N43" s="140"/>
      <c r="O43" s="140"/>
      <c r="P43" s="140"/>
      <c r="Q43" s="140"/>
      <c r="R43" s="140"/>
      <c r="S43" s="34"/>
      <c r="T43" s="15"/>
      <c r="U43" s="15"/>
      <c r="V43" s="3"/>
    </row>
    <row r="44" spans="1:30" ht="18" customHeight="1" x14ac:dyDescent="0.2">
      <c r="A44" s="51">
        <f>A43+Calculator!$P$36/200</f>
        <v>1.0800000000000003</v>
      </c>
      <c r="B44" s="43">
        <v>93.520501469742442</v>
      </c>
      <c r="C44" s="48"/>
      <c r="D44" s="27"/>
      <c r="E44" s="33"/>
      <c r="G44" s="142" t="s">
        <v>55</v>
      </c>
      <c r="H44" s="142"/>
      <c r="I44" s="142"/>
      <c r="J44" s="142"/>
      <c r="K44" s="142"/>
      <c r="L44" s="142"/>
      <c r="M44" s="142"/>
      <c r="N44" s="142"/>
      <c r="O44" s="142"/>
      <c r="P44" s="142"/>
      <c r="Q44" s="142"/>
      <c r="R44" s="142"/>
      <c r="S44" s="34"/>
      <c r="T44" s="15"/>
      <c r="U44" s="15"/>
      <c r="V44" s="3"/>
    </row>
    <row r="45" spans="1:30" ht="18" customHeight="1" x14ac:dyDescent="0.2">
      <c r="A45" s="51">
        <f>A44+Calculator!$P$36/200</f>
        <v>1.1250000000000002</v>
      </c>
      <c r="B45" s="43">
        <v>93.601269149609877</v>
      </c>
      <c r="C45" s="48"/>
      <c r="D45" s="27"/>
      <c r="E45" s="33"/>
      <c r="G45" s="142"/>
      <c r="H45" s="142"/>
      <c r="I45" s="142"/>
      <c r="J45" s="142"/>
      <c r="K45" s="142"/>
      <c r="L45" s="142"/>
      <c r="M45" s="142"/>
      <c r="N45" s="142"/>
      <c r="O45" s="142"/>
      <c r="P45" s="142"/>
      <c r="Q45" s="142"/>
      <c r="R45" s="142"/>
      <c r="S45" s="34"/>
      <c r="T45" s="15"/>
      <c r="U45" s="15"/>
      <c r="V45" s="3"/>
    </row>
    <row r="46" spans="1:30" ht="18" customHeight="1" x14ac:dyDescent="0.2">
      <c r="A46" s="51">
        <f>A45+Calculator!$P$36/200</f>
        <v>1.1700000000000002</v>
      </c>
      <c r="B46" s="43">
        <v>93.678340047014316</v>
      </c>
      <c r="C46" s="48"/>
      <c r="D46" s="27"/>
      <c r="E46" s="33"/>
      <c r="G46" s="142"/>
      <c r="H46" s="142"/>
      <c r="I46" s="142"/>
      <c r="J46" s="142"/>
      <c r="K46" s="142"/>
      <c r="L46" s="142"/>
      <c r="M46" s="142"/>
      <c r="N46" s="142"/>
      <c r="O46" s="142"/>
      <c r="P46" s="142"/>
      <c r="Q46" s="142"/>
      <c r="R46" s="142"/>
      <c r="S46" s="34"/>
      <c r="T46" s="15"/>
      <c r="U46" s="15"/>
      <c r="V46" s="3"/>
    </row>
    <row r="47" spans="1:30" ht="18" customHeight="1" x14ac:dyDescent="0.2">
      <c r="A47" s="51">
        <f>A46+Calculator!$P$36/200</f>
        <v>1.2150000000000001</v>
      </c>
      <c r="B47" s="43">
        <v>93.752002728597503</v>
      </c>
      <c r="C47" s="48"/>
      <c r="D47" s="27"/>
      <c r="E47" s="33"/>
      <c r="G47" s="142" t="s">
        <v>56</v>
      </c>
      <c r="H47" s="142"/>
      <c r="I47" s="142"/>
      <c r="J47" s="142"/>
      <c r="K47" s="142"/>
      <c r="L47" s="142"/>
      <c r="M47" s="142"/>
      <c r="N47" s="142"/>
      <c r="O47" s="142"/>
      <c r="P47" s="142"/>
      <c r="Q47" s="142"/>
      <c r="R47" s="142"/>
      <c r="S47" s="34"/>
      <c r="T47" s="15"/>
      <c r="U47" s="15"/>
      <c r="V47" s="3"/>
    </row>
    <row r="48" spans="1:30" ht="18" customHeight="1" x14ac:dyDescent="0.2">
      <c r="A48" s="51">
        <f>A47+Calculator!$P$36/200</f>
        <v>1.26</v>
      </c>
      <c r="B48" s="43">
        <v>93.822510225808927</v>
      </c>
      <c r="C48" s="48"/>
      <c r="D48" s="27"/>
      <c r="E48" s="33"/>
      <c r="F48" s="140" t="s">
        <v>57</v>
      </c>
      <c r="G48" s="140"/>
      <c r="H48" s="140"/>
      <c r="I48" s="140"/>
      <c r="J48" s="140"/>
      <c r="K48" s="140"/>
      <c r="L48" s="140"/>
      <c r="M48" s="140"/>
      <c r="N48" s="140"/>
      <c r="O48" s="140"/>
      <c r="P48" s="140"/>
      <c r="Q48" s="140"/>
      <c r="R48" s="140"/>
      <c r="S48" s="34"/>
      <c r="T48" s="15"/>
      <c r="U48" s="15"/>
      <c r="V48" s="3"/>
    </row>
    <row r="49" spans="1:22" ht="18" customHeight="1" x14ac:dyDescent="0.2">
      <c r="A49" s="51">
        <f>A48+Calculator!$P$36/200</f>
        <v>1.3049999999999999</v>
      </c>
      <c r="B49" s="43">
        <v>93.890085648424758</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1.3499999999999999</v>
      </c>
      <c r="B50" s="43">
        <v>93.954926826887487</v>
      </c>
      <c r="C50" s="48"/>
      <c r="D50" s="27"/>
      <c r="E50" s="33"/>
      <c r="G50" s="10"/>
      <c r="H50" s="12"/>
      <c r="I50" s="12"/>
      <c r="J50" s="12"/>
      <c r="K50" s="10"/>
      <c r="S50" s="35"/>
    </row>
    <row r="51" spans="1:22" ht="18" customHeight="1" x14ac:dyDescent="0.2">
      <c r="A51" s="51">
        <f>A50+Calculator!$P$36/200</f>
        <v>1.3949999999999998</v>
      </c>
      <c r="B51" s="43">
        <v>94.017210159236271</v>
      </c>
      <c r="C51" s="48"/>
      <c r="D51" s="27"/>
      <c r="E51" s="33"/>
      <c r="F51" s="11" t="s">
        <v>58</v>
      </c>
      <c r="G51" s="10"/>
      <c r="H51" s="12"/>
      <c r="I51" s="12"/>
      <c r="J51" s="12"/>
      <c r="K51" s="10"/>
      <c r="S51" s="35"/>
    </row>
    <row r="52" spans="1:22" ht="18" customHeight="1" x14ac:dyDescent="0.2">
      <c r="A52" s="51">
        <f>A51+Calculator!$P$36/200</f>
        <v>1.4399999999999997</v>
      </c>
      <c r="B52" s="43">
        <v>94.077093804914867</v>
      </c>
      <c r="C52" s="48"/>
      <c r="D52" s="27"/>
      <c r="E52" s="33"/>
      <c r="F52" s="140" t="s">
        <v>59</v>
      </c>
      <c r="G52" s="140"/>
      <c r="H52" s="140"/>
      <c r="I52" s="140"/>
      <c r="J52" s="140"/>
      <c r="K52" s="140"/>
      <c r="L52" s="140"/>
      <c r="M52" s="140"/>
      <c r="N52" s="140"/>
      <c r="O52" s="140"/>
      <c r="P52" s="140"/>
      <c r="Q52" s="140"/>
      <c r="R52" s="140"/>
      <c r="S52" s="35"/>
    </row>
    <row r="53" spans="1:22" ht="18" customHeight="1" x14ac:dyDescent="0.2">
      <c r="A53" s="51">
        <f>A52+Calculator!$P$36/200</f>
        <v>1.4849999999999997</v>
      </c>
      <c r="B53" s="43">
        <v>94.134720341173633</v>
      </c>
      <c r="C53" s="48"/>
      <c r="D53" s="27"/>
      <c r="E53" s="33"/>
      <c r="F53" s="23" t="s">
        <v>28</v>
      </c>
      <c r="G53" s="23"/>
      <c r="H53" s="23"/>
      <c r="I53" s="23"/>
      <c r="J53" s="23"/>
      <c r="K53" s="23"/>
      <c r="L53" s="23"/>
      <c r="M53" s="23"/>
      <c r="N53" s="23"/>
      <c r="O53" s="23"/>
      <c r="P53" s="23"/>
      <c r="Q53" s="23"/>
      <c r="R53" s="23"/>
      <c r="S53" s="35"/>
    </row>
    <row r="54" spans="1:22" ht="18" customHeight="1" x14ac:dyDescent="0.2">
      <c r="A54" s="51">
        <f>A53+Calculator!$P$36/200</f>
        <v>1.5299999999999996</v>
      </c>
      <c r="B54" s="43">
        <v>94.190218976521535</v>
      </c>
      <c r="C54" s="48"/>
      <c r="D54" s="27"/>
      <c r="E54" s="33"/>
      <c r="F54" s="61"/>
      <c r="G54" s="61"/>
      <c r="H54" s="61"/>
      <c r="I54" s="61"/>
      <c r="J54" s="61"/>
      <c r="K54" s="61"/>
      <c r="L54" s="61"/>
      <c r="M54" s="61"/>
      <c r="N54" s="61"/>
      <c r="O54" s="61"/>
      <c r="P54" s="61"/>
      <c r="Q54" s="61"/>
      <c r="R54" s="61"/>
      <c r="S54" s="35"/>
    </row>
    <row r="55" spans="1:22" ht="18" customHeight="1" x14ac:dyDescent="0.2">
      <c r="A55" s="51">
        <f>A54+Calculator!$P$36/200</f>
        <v>1.5749999999999995</v>
      </c>
      <c r="B55" s="43">
        <v>94.243707398553298</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1.6199999999999994</v>
      </c>
      <c r="B56" s="43">
        <v>94.295293319600574</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1.6649999999999994</v>
      </c>
      <c r="B57" s="43">
        <v>94.345075772363728</v>
      </c>
      <c r="C57" s="48"/>
      <c r="D57" s="27"/>
      <c r="H57" s="3"/>
      <c r="I57" s="3"/>
      <c r="J57" s="3"/>
    </row>
    <row r="58" spans="1:22" ht="18" customHeight="1" x14ac:dyDescent="0.2">
      <c r="A58" s="51">
        <f>A57+Calculator!$P$36/200</f>
        <v>1.7099999999999993</v>
      </c>
      <c r="B58" s="43">
        <v>94.393146198462432</v>
      </c>
      <c r="C58" s="48"/>
      <c r="D58" s="27"/>
      <c r="H58" s="3"/>
      <c r="I58" s="3"/>
      <c r="J58" s="3"/>
    </row>
    <row r="59" spans="1:22" ht="18" customHeight="1" x14ac:dyDescent="0.2">
      <c r="A59" s="51">
        <f>A58+Calculator!$P$36/200</f>
        <v>1.7549999999999992</v>
      </c>
      <c r="B59" s="43">
        <v>94.439589365294708</v>
      </c>
      <c r="C59" s="48"/>
      <c r="D59" s="27"/>
      <c r="H59" s="3"/>
      <c r="I59" s="3"/>
      <c r="J59" s="3"/>
    </row>
    <row r="60" spans="1:22" ht="18" customHeight="1" x14ac:dyDescent="0.2">
      <c r="A60" s="51">
        <f>A59+Calculator!$P$36/200</f>
        <v>1.7999999999999992</v>
      </c>
      <c r="B60" s="43">
        <v>94.484484140401861</v>
      </c>
      <c r="C60" s="48"/>
      <c r="D60" s="27"/>
      <c r="H60" s="3"/>
      <c r="I60" s="3"/>
      <c r="J60" s="3"/>
    </row>
    <row r="61" spans="1:22" ht="18" customHeight="1" x14ac:dyDescent="0.2">
      <c r="A61" s="51">
        <f>A60+Calculator!$P$36/200</f>
        <v>1.8449999999999991</v>
      </c>
      <c r="B61" s="43">
        <v>94.527904147447259</v>
      </c>
      <c r="C61" s="48"/>
      <c r="D61" s="27"/>
      <c r="H61" s="3"/>
      <c r="I61" s="3"/>
      <c r="J61" s="3"/>
    </row>
    <row r="62" spans="1:22" ht="18" customHeight="1" x14ac:dyDescent="0.2">
      <c r="A62" s="51">
        <f>A61+Calculator!$P$36/200</f>
        <v>1.889999999999999</v>
      </c>
      <c r="B62" s="43">
        <v>94.569918323728643</v>
      </c>
      <c r="C62" s="48"/>
      <c r="D62" s="27"/>
      <c r="H62" s="3"/>
      <c r="I62" s="3"/>
      <c r="J62" s="3"/>
    </row>
    <row r="63" spans="1:22" ht="18" customHeight="1" x14ac:dyDescent="0.2">
      <c r="A63" s="51">
        <f>A62+Calculator!$P$36/200</f>
        <v>1.9349999999999989</v>
      </c>
      <c r="B63" s="43">
        <v>94.610591395693802</v>
      </c>
      <c r="C63" s="48"/>
      <c r="D63" s="27"/>
      <c r="H63" s="3"/>
      <c r="I63" s="3"/>
      <c r="J63" s="3"/>
    </row>
    <row r="64" spans="1:22" ht="18" customHeight="1" x14ac:dyDescent="0.2">
      <c r="A64" s="51">
        <f>A63+Calculator!$P$36/200</f>
        <v>1.9799999999999989</v>
      </c>
      <c r="B64" s="43">
        <v>94.649984286084575</v>
      </c>
      <c r="C64" s="48"/>
      <c r="D64" s="27"/>
      <c r="H64" s="3"/>
      <c r="I64" s="3"/>
      <c r="J64" s="3"/>
    </row>
    <row r="65" spans="1:10" ht="18" customHeight="1" x14ac:dyDescent="0.2">
      <c r="A65" s="51">
        <f>A64+Calculator!$P$36/200</f>
        <v>2.024999999999999</v>
      </c>
      <c r="B65" s="43">
        <v>94.68815446398753</v>
      </c>
      <c r="C65" s="48"/>
      <c r="D65" s="27"/>
      <c r="H65" s="3"/>
      <c r="I65" s="3"/>
      <c r="J65" s="3"/>
    </row>
    <row r="66" spans="1:10" ht="18" customHeight="1" x14ac:dyDescent="0.2">
      <c r="A66" s="51">
        <f>A65+Calculator!$P$36/200</f>
        <v>2.069999999999999</v>
      </c>
      <c r="B66" s="43">
        <v>94.725156247132105</v>
      </c>
      <c r="C66" s="48"/>
      <c r="D66" s="27"/>
      <c r="H66" s="3"/>
      <c r="I66" s="3"/>
      <c r="J66" s="3"/>
    </row>
    <row r="67" spans="1:10" ht="18" customHeight="1" x14ac:dyDescent="0.2">
      <c r="A67" s="51">
        <f>A66+Calculator!$P$36/200</f>
        <v>2.1149999999999989</v>
      </c>
      <c r="B67" s="43">
        <v>94.761041064177391</v>
      </c>
      <c r="C67" s="48"/>
      <c r="D67" s="27"/>
      <c r="H67" s="3"/>
      <c r="I67" s="3"/>
      <c r="J67" s="3"/>
    </row>
    <row r="68" spans="1:10" ht="18" customHeight="1" x14ac:dyDescent="0.2">
      <c r="A68" s="51">
        <f>A67+Calculator!$P$36/200</f>
        <v>2.1599999999999988</v>
      </c>
      <c r="B68" s="43">
        <v>94.795857683406112</v>
      </c>
      <c r="C68" s="48"/>
      <c r="D68" s="27"/>
      <c r="H68" s="3"/>
      <c r="I68" s="3"/>
      <c r="J68" s="3"/>
    </row>
    <row r="69" spans="1:10" ht="18" customHeight="1" x14ac:dyDescent="0.2">
      <c r="A69" s="51">
        <f>A68+Calculator!$P$36/200</f>
        <v>2.2049999999999987</v>
      </c>
      <c r="B69" s="43">
        <v>94.829652413152303</v>
      </c>
      <c r="C69" s="48"/>
      <c r="D69" s="27"/>
      <c r="H69" s="3"/>
      <c r="I69" s="3"/>
      <c r="J69" s="3"/>
    </row>
    <row r="70" spans="1:10" ht="18" customHeight="1" x14ac:dyDescent="0.2">
      <c r="A70" s="51">
        <f>A69+Calculator!$P$36/200</f>
        <v>2.2499999999999987</v>
      </c>
      <c r="B70" s="43">
        <v>94.862469278385475</v>
      </c>
      <c r="C70" s="48"/>
      <c r="D70" s="27"/>
      <c r="H70" s="3"/>
      <c r="I70" s="3"/>
      <c r="J70" s="3"/>
    </row>
    <row r="71" spans="1:10" ht="18" customHeight="1" x14ac:dyDescent="0.2">
      <c r="A71" s="51">
        <f>A70+Calculator!$P$36/200</f>
        <v>2.2949999999999986</v>
      </c>
      <c r="B71" s="43">
        <v>94.894350177126825</v>
      </c>
      <c r="C71" s="48"/>
      <c r="D71" s="27"/>
    </row>
    <row r="72" spans="1:10" ht="18" customHeight="1" x14ac:dyDescent="0.2">
      <c r="A72" s="51">
        <f>A71+Calculator!$P$36/200</f>
        <v>2.3399999999999985</v>
      </c>
      <c r="B72" s="43">
        <v>94.925335019754783</v>
      </c>
      <c r="C72" s="48"/>
      <c r="D72" s="27"/>
    </row>
    <row r="73" spans="1:10" ht="18" customHeight="1" x14ac:dyDescent="0.2">
      <c r="A73" s="51">
        <f>A72+Calculator!$P$36/200</f>
        <v>2.3849999999999985</v>
      </c>
      <c r="B73" s="43">
        <v>94.955461853745874</v>
      </c>
      <c r="C73" s="48"/>
      <c r="D73" s="27"/>
    </row>
    <row r="74" spans="1:10" ht="18" customHeight="1" x14ac:dyDescent="0.2">
      <c r="A74" s="51">
        <f>A73+Calculator!$P$36/200</f>
        <v>2.4299999999999984</v>
      </c>
      <c r="B74" s="43">
        <v>94.984766975972818</v>
      </c>
      <c r="C74" s="48"/>
      <c r="D74" s="27"/>
    </row>
    <row r="75" spans="1:10" ht="18" customHeight="1" x14ac:dyDescent="0.2">
      <c r="A75" s="51">
        <f>A74+Calculator!$P$36/200</f>
        <v>2.4749999999999983</v>
      </c>
      <c r="B75" s="43">
        <v>95.013285034331176</v>
      </c>
      <c r="C75" s="48"/>
      <c r="D75" s="27"/>
    </row>
    <row r="76" spans="1:10" ht="18" customHeight="1" x14ac:dyDescent="0.2">
      <c r="A76" s="51">
        <f>A75+Calculator!$P$36/200</f>
        <v>2.5199999999999982</v>
      </c>
      <c r="B76" s="43">
        <v>95.041049120175117</v>
      </c>
      <c r="C76" s="48"/>
      <c r="D76" s="27"/>
    </row>
    <row r="77" spans="1:10" ht="18" customHeight="1" x14ac:dyDescent="0.2">
      <c r="A77" s="51">
        <f>A76+Calculator!$P$36/200</f>
        <v>2.5649999999999982</v>
      </c>
      <c r="B77" s="43">
        <v>95.068090852801902</v>
      </c>
      <c r="C77" s="48"/>
      <c r="D77" s="27"/>
    </row>
    <row r="78" spans="1:10" ht="18" customHeight="1" x14ac:dyDescent="0.2">
      <c r="A78" s="51">
        <f>A77+Calculator!$P$36/200</f>
        <v>2.6099999999999981</v>
      </c>
      <c r="B78" s="43">
        <v>95.094440457024689</v>
      </c>
      <c r="C78" s="48"/>
      <c r="D78" s="27"/>
    </row>
    <row r="79" spans="1:10" ht="18" customHeight="1" x14ac:dyDescent="0.2">
      <c r="A79" s="51">
        <f>A78+Calculator!$P$36/200</f>
        <v>2.654999999999998</v>
      </c>
      <c r="B79" s="43">
        <v>95.120126834707619</v>
      </c>
      <c r="C79" s="48"/>
      <c r="D79" s="27"/>
    </row>
    <row r="80" spans="1:10" ht="18" customHeight="1" x14ac:dyDescent="0.2">
      <c r="A80" s="51">
        <f>A79+Calculator!$P$36/200</f>
        <v>2.699999999999998</v>
      </c>
      <c r="B80" s="43">
        <v>95.145177630999314</v>
      </c>
      <c r="C80" s="48"/>
      <c r="D80" s="27"/>
    </row>
    <row r="81" spans="1:4" ht="18" customHeight="1" x14ac:dyDescent="0.2">
      <c r="A81" s="51">
        <f>A80+Calculator!$P$36/200</f>
        <v>2.7449999999999979</v>
      </c>
      <c r="B81" s="43">
        <v>95.169619295886307</v>
      </c>
      <c r="C81" s="48"/>
      <c r="D81" s="27"/>
    </row>
    <row r="82" spans="1:4" ht="18" customHeight="1" x14ac:dyDescent="0.2">
      <c r="A82" s="51">
        <f>A81+Calculator!$P$36/200</f>
        <v>2.7899999999999978</v>
      </c>
      <c r="B82" s="43">
        <v>95.193477141593149</v>
      </c>
      <c r="C82" s="48"/>
      <c r="D82" s="27"/>
    </row>
    <row r="83" spans="1:4" ht="18" customHeight="1" x14ac:dyDescent="0.2">
      <c r="A83" s="51">
        <f>A82+Calculator!$P$36/200</f>
        <v>2.8349999999999977</v>
      </c>
      <c r="B83" s="43">
        <v>95.216775396276333</v>
      </c>
      <c r="C83" s="48"/>
      <c r="D83" s="27"/>
    </row>
    <row r="84" spans="1:4" ht="18" customHeight="1" x14ac:dyDescent="0.2">
      <c r="A84" s="51">
        <f>A83+Calculator!$P$36/200</f>
        <v>2.8799999999999977</v>
      </c>
      <c r="B84" s="43">
        <v>95.239537254393412</v>
      </c>
      <c r="C84" s="48"/>
      <c r="D84" s="27"/>
    </row>
    <row r="85" spans="1:4" ht="18" customHeight="1" x14ac:dyDescent="0.2">
      <c r="A85" s="51">
        <f>A84+Calculator!$P$36/200</f>
        <v>2.9249999999999976</v>
      </c>
      <c r="B85" s="43">
        <v>95.261784924073424</v>
      </c>
      <c r="C85" s="48"/>
      <c r="D85" s="27"/>
    </row>
    <row r="86" spans="1:4" ht="18" customHeight="1" x14ac:dyDescent="0.2">
      <c r="A86" s="51">
        <f>A85+Calculator!$P$36/200</f>
        <v>2.9699999999999975</v>
      </c>
      <c r="B86" s="43">
        <v>95.283539671769034</v>
      </c>
      <c r="C86" s="48"/>
      <c r="D86" s="27"/>
    </row>
    <row r="87" spans="1:4" ht="18" customHeight="1" x14ac:dyDescent="0.2">
      <c r="A87" s="51">
        <f>A86+Calculator!$P$36/200</f>
        <v>3.0149999999999975</v>
      </c>
      <c r="B87" s="43">
        <v>95.304821864431915</v>
      </c>
      <c r="C87" s="48"/>
      <c r="D87" s="27"/>
    </row>
    <row r="88" spans="1:4" ht="18" customHeight="1" x14ac:dyDescent="0.2">
      <c r="A88" s="51">
        <f>A87+Calculator!$P$36/200</f>
        <v>3.0599999999999974</v>
      </c>
      <c r="B88" s="43">
        <v>95.325651009421051</v>
      </c>
      <c r="C88" s="48"/>
      <c r="D88" s="27"/>
    </row>
    <row r="89" spans="1:4" ht="18" customHeight="1" x14ac:dyDescent="0.2">
      <c r="A89" s="51">
        <f>A88+Calculator!$P$36/200</f>
        <v>3.1049999999999973</v>
      </c>
      <c r="B89" s="43">
        <v>95.346045792326308</v>
      </c>
      <c r="C89" s="48"/>
      <c r="D89" s="27"/>
    </row>
    <row r="90" spans="1:4" ht="18" customHeight="1" x14ac:dyDescent="0.2">
      <c r="A90" s="51">
        <f>A89+Calculator!$P$36/200</f>
        <v>3.1499999999999972</v>
      </c>
      <c r="B90" s="43">
        <v>95.366024112866924</v>
      </c>
      <c r="C90" s="48"/>
      <c r="D90" s="27"/>
    </row>
    <row r="91" spans="1:4" ht="18" customHeight="1" x14ac:dyDescent="0.2">
      <c r="A91" s="51">
        <f>A90+Calculator!$P$36/200</f>
        <v>3.1949999999999972</v>
      </c>
      <c r="B91" s="43">
        <v>95.385603119005452</v>
      </c>
      <c r="C91" s="48"/>
      <c r="D91" s="27"/>
    </row>
    <row r="92" spans="1:4" ht="18" customHeight="1" x14ac:dyDescent="0.2">
      <c r="A92" s="51">
        <f>A91+Calculator!$P$36/200</f>
        <v>3.2399999999999971</v>
      </c>
      <c r="B92" s="43">
        <v>95.404799239401171</v>
      </c>
      <c r="C92" s="48"/>
      <c r="D92" s="27"/>
    </row>
    <row r="93" spans="1:4" ht="18" customHeight="1" x14ac:dyDescent="0.2">
      <c r="A93" s="51">
        <f>A92+Calculator!$P$36/200</f>
        <v>3.284999999999997</v>
      </c>
      <c r="B93" s="43">
        <v>95.423628214313666</v>
      </c>
      <c r="C93" s="48"/>
      <c r="D93" s="27"/>
    </row>
    <row r="94" spans="1:4" ht="18" customHeight="1" x14ac:dyDescent="0.2">
      <c r="A94" s="51">
        <f>A93+Calculator!$P$36/200</f>
        <v>3.329999999999997</v>
      </c>
      <c r="B94" s="43">
        <v>95.442105125055122</v>
      </c>
      <c r="C94" s="48"/>
      <c r="D94" s="27"/>
    </row>
    <row r="95" spans="1:4" ht="18" customHeight="1" x14ac:dyDescent="0.2">
      <c r="A95" s="51">
        <f>A94+Calculator!$P$36/200</f>
        <v>3.3749999999999969</v>
      </c>
      <c r="B95" s="43">
        <v>95.460244422080052</v>
      </c>
      <c r="C95" s="48"/>
      <c r="D95" s="27"/>
    </row>
    <row r="96" spans="1:4" ht="18" customHeight="1" x14ac:dyDescent="0.2">
      <c r="A96" s="51">
        <f>A95+Calculator!$P$36/200</f>
        <v>3.4199999999999968</v>
      </c>
      <c r="B96" s="43">
        <v>95.478059951792801</v>
      </c>
      <c r="C96" s="48"/>
      <c r="D96" s="27"/>
    </row>
    <row r="97" spans="1:4" ht="18" customHeight="1" x14ac:dyDescent="0.2">
      <c r="A97" s="51">
        <f>A96+Calculator!$P$36/200</f>
        <v>3.4649999999999967</v>
      </c>
      <c r="B97" s="43">
        <v>95.495564982145368</v>
      </c>
      <c r="C97" s="48"/>
      <c r="D97" s="27"/>
    </row>
    <row r="98" spans="1:4" ht="18" customHeight="1" x14ac:dyDescent="0.2">
      <c r="A98" s="51">
        <f>A97+Calculator!$P$36/200</f>
        <v>3.5099999999999967</v>
      </c>
      <c r="B98" s="43">
        <v>95.512772227092157</v>
      </c>
      <c r="C98" s="48"/>
      <c r="D98" s="27"/>
    </row>
    <row r="99" spans="1:4" ht="18" customHeight="1" x14ac:dyDescent="0.2">
      <c r="A99" s="51">
        <f>A98+Calculator!$P$36/200</f>
        <v>3.5549999999999966</v>
      </c>
      <c r="B99" s="43">
        <v>95.529693869962458</v>
      </c>
      <c r="C99" s="48"/>
      <c r="D99" s="27"/>
    </row>
    <row r="100" spans="1:4" ht="18" customHeight="1" x14ac:dyDescent="0.2">
      <c r="A100" s="51">
        <f>A99+Calculator!$P$36/200</f>
        <v>3.5999999999999965</v>
      </c>
      <c r="B100" s="43">
        <v>95.546341585806829</v>
      </c>
      <c r="C100" s="48"/>
      <c r="D100" s="27"/>
    </row>
    <row r="101" spans="1:4" ht="18" customHeight="1" x14ac:dyDescent="0.2">
      <c r="A101" s="51">
        <f>A100+Calculator!$P$36/200</f>
        <v>3.6449999999999965</v>
      </c>
      <c r="B101" s="43">
        <v>95.562726562769029</v>
      </c>
      <c r="C101" s="48"/>
      <c r="D101" s="27"/>
    </row>
    <row r="102" spans="1:4" ht="18" customHeight="1" x14ac:dyDescent="0.2">
      <c r="A102" s="51">
        <f>A101+Calculator!$P$36/200</f>
        <v>3.6899999999999964</v>
      </c>
      <c r="B102" s="43">
        <v>95.578859522531815</v>
      </c>
      <c r="C102" s="48"/>
      <c r="D102" s="27"/>
    </row>
    <row r="103" spans="1:4" ht="18" customHeight="1" x14ac:dyDescent="0.2">
      <c r="A103" s="51">
        <f>A102+Calculator!$P$36/200</f>
        <v>3.7349999999999963</v>
      </c>
      <c r="B103" s="43">
        <v>95.594750739881334</v>
      </c>
      <c r="C103" s="48"/>
      <c r="D103" s="27"/>
    </row>
    <row r="104" spans="1:4" ht="18" customHeight="1" x14ac:dyDescent="0.2">
      <c r="A104" s="51">
        <f>A103+Calculator!$P$36/200</f>
        <v>3.7799999999999963</v>
      </c>
      <c r="B104" s="43">
        <v>95.610410061432006</v>
      </c>
      <c r="C104" s="48"/>
      <c r="D104" s="27"/>
    </row>
    <row r="105" spans="1:4" ht="18" customHeight="1" x14ac:dyDescent="0.2">
      <c r="A105" s="51">
        <f>A104+Calculator!$P$36/200</f>
        <v>3.8249999999999962</v>
      </c>
      <c r="B105" s="43">
        <v>95.625846923551094</v>
      </c>
      <c r="C105" s="48"/>
      <c r="D105" s="27"/>
    </row>
    <row r="106" spans="1:4" ht="18" customHeight="1" x14ac:dyDescent="0.2">
      <c r="A106" s="51">
        <f>A105+Calculator!$P$36/200</f>
        <v>3.8699999999999961</v>
      </c>
      <c r="B106" s="43">
        <v>95.641070369519909</v>
      </c>
      <c r="C106" s="48"/>
      <c r="D106" s="27"/>
    </row>
    <row r="107" spans="1:4" ht="18" customHeight="1" x14ac:dyDescent="0.2">
      <c r="A107" s="51">
        <f>A106+Calculator!$P$36/200</f>
        <v>3.914999999999996</v>
      </c>
      <c r="B107" s="43">
        <v>95.656089065966285</v>
      </c>
      <c r="C107" s="48"/>
      <c r="D107" s="27"/>
    </row>
    <row r="108" spans="1:4" ht="18" customHeight="1" x14ac:dyDescent="0.2">
      <c r="A108" s="51">
        <f>A107+Calculator!$P$36/200</f>
        <v>3.959999999999996</v>
      </c>
      <c r="B108" s="43">
        <v>95.670911318601199</v>
      </c>
      <c r="C108" s="48"/>
      <c r="D108" s="27"/>
    </row>
    <row r="109" spans="1:4" ht="18" customHeight="1" x14ac:dyDescent="0.2">
      <c r="A109" s="51">
        <f>A108+Calculator!$P$36/200</f>
        <v>4.0049999999999963</v>
      </c>
      <c r="B109" s="43">
        <v>95.685545087290492</v>
      </c>
      <c r="C109" s="48"/>
      <c r="D109" s="27"/>
    </row>
    <row r="110" spans="1:4" ht="18" customHeight="1" x14ac:dyDescent="0.2">
      <c r="A110" s="51">
        <f>A109+Calculator!$P$36/200</f>
        <v>4.0499999999999963</v>
      </c>
      <c r="B110" s="43">
        <v>95.69999800049095</v>
      </c>
      <c r="C110" s="48"/>
      <c r="D110" s="27"/>
    </row>
    <row r="111" spans="1:4" ht="18" customHeight="1" x14ac:dyDescent="0.2">
      <c r="A111" s="51">
        <f>A110+Calculator!$P$36/200</f>
        <v>4.0949999999999962</v>
      </c>
      <c r="B111" s="43">
        <v>95.714277369078843</v>
      </c>
      <c r="C111" s="48"/>
      <c r="D111" s="27"/>
    </row>
    <row r="112" spans="1:4" ht="18" customHeight="1" x14ac:dyDescent="0.2">
      <c r="A112" s="51">
        <f>A111+Calculator!$P$36/200</f>
        <v>4.1399999999999961</v>
      </c>
      <c r="B112" s="43">
        <v>95.728390199596973</v>
      </c>
      <c r="C112" s="48"/>
      <c r="D112" s="27"/>
    </row>
    <row r="113" spans="1:4" ht="18" customHeight="1" x14ac:dyDescent="0.2">
      <c r="A113" s="51">
        <f>A112+Calculator!$P$36/200</f>
        <v>4.1849999999999961</v>
      </c>
      <c r="B113" s="43">
        <v>95.742343206945876</v>
      </c>
      <c r="C113" s="48"/>
      <c r="D113" s="27"/>
    </row>
    <row r="114" spans="1:4" ht="18" customHeight="1" x14ac:dyDescent="0.2">
      <c r="A114" s="51">
        <f>A113+Calculator!$P$36/200</f>
        <v>4.229999999999996</v>
      </c>
      <c r="B114" s="43">
        <v>95.756142826542629</v>
      </c>
      <c r="C114" s="48"/>
      <c r="D114" s="27"/>
    </row>
    <row r="115" spans="1:4" ht="18" customHeight="1" x14ac:dyDescent="0.2">
      <c r="A115" s="51">
        <f>A114+Calculator!$P$36/200</f>
        <v>4.2749999999999959</v>
      </c>
      <c r="B115" s="43">
        <v>95.769795225970498</v>
      </c>
      <c r="C115" s="48"/>
      <c r="D115" s="27"/>
    </row>
    <row r="116" spans="1:4" ht="18" customHeight="1" x14ac:dyDescent="0.2">
      <c r="A116" s="51">
        <f>A115+Calculator!$P$36/200</f>
        <v>4.3199999999999958</v>
      </c>
      <c r="B116" s="43">
        <v>95.783306316140823</v>
      </c>
      <c r="C116" s="48"/>
      <c r="D116" s="27"/>
    </row>
    <row r="117" spans="1:4" ht="18" customHeight="1" x14ac:dyDescent="0.2">
      <c r="A117" s="51">
        <f>A116+Calculator!$P$36/200</f>
        <v>4.3649999999999958</v>
      </c>
      <c r="B117" s="43">
        <v>95.796681761988182</v>
      </c>
      <c r="C117" s="48"/>
      <c r="D117" s="27"/>
    </row>
    <row r="118" spans="1:4" ht="18" customHeight="1" x14ac:dyDescent="0.2">
      <c r="A118" s="51">
        <f>A117+Calculator!$P$36/200</f>
        <v>4.4099999999999957</v>
      </c>
      <c r="B118" s="43">
        <v>95.809926992718374</v>
      </c>
      <c r="C118" s="48"/>
      <c r="D118" s="27"/>
    </row>
    <row r="119" spans="1:4" ht="18" customHeight="1" x14ac:dyDescent="0.2">
      <c r="A119" s="51">
        <f>A118+Calculator!$P$36/200</f>
        <v>4.4549999999999956</v>
      </c>
      <c r="B119" s="43">
        <v>95.823047211628364</v>
      </c>
      <c r="C119" s="48"/>
      <c r="D119" s="27"/>
    </row>
    <row r="120" spans="1:4" ht="18" customHeight="1" x14ac:dyDescent="0.2">
      <c r="A120" s="51">
        <f>A119+Calculator!$P$36/200</f>
        <v>4.4999999999999956</v>
      </c>
      <c r="B120" s="43">
        <v>95.836047405516197</v>
      </c>
      <c r="C120" s="48"/>
      <c r="D120" s="27"/>
    </row>
    <row r="121" spans="1:4" ht="18" customHeight="1" x14ac:dyDescent="0.2">
      <c r="A121" s="51">
        <f>A120+Calculator!$P$36/200</f>
        <v>4.5449999999999955</v>
      </c>
      <c r="B121" s="43">
        <v>95.848932353698061</v>
      </c>
      <c r="C121" s="48"/>
      <c r="D121" s="27"/>
    </row>
    <row r="122" spans="1:4" ht="18" customHeight="1" x14ac:dyDescent="0.2">
      <c r="A122" s="51">
        <f>A121+Calculator!$P$36/200</f>
        <v>4.5899999999999954</v>
      </c>
      <c r="B122" s="43">
        <v>95.861706636649188</v>
      </c>
      <c r="C122" s="48"/>
      <c r="D122" s="27"/>
    </row>
    <row r="123" spans="1:4" ht="18" customHeight="1" x14ac:dyDescent="0.2">
      <c r="A123" s="51">
        <f>A122+Calculator!$P$36/200</f>
        <v>4.6349999999999953</v>
      </c>
      <c r="B123" s="43">
        <v>95.874374644284302</v>
      </c>
      <c r="C123" s="48"/>
      <c r="D123" s="27"/>
    </row>
    <row r="124" spans="1:4" ht="18" customHeight="1" x14ac:dyDescent="0.2">
      <c r="A124" s="51">
        <f>A123+Calculator!$P$36/200</f>
        <v>4.6799999999999953</v>
      </c>
      <c r="B124" s="43">
        <v>95.88694058389278</v>
      </c>
      <c r="C124" s="48"/>
      <c r="D124" s="27"/>
    </row>
    <row r="125" spans="1:4" ht="18" customHeight="1" x14ac:dyDescent="0.2">
      <c r="A125" s="51">
        <f>A124+Calculator!$P$36/200</f>
        <v>4.7249999999999952</v>
      </c>
      <c r="B125" s="43">
        <v>95.899408487742932</v>
      </c>
      <c r="C125" s="48"/>
      <c r="D125" s="27"/>
    </row>
    <row r="126" spans="1:4" ht="18" customHeight="1" x14ac:dyDescent="0.2">
      <c r="A126" s="51">
        <f>A125+Calculator!$P$36/200</f>
        <v>4.7699999999999951</v>
      </c>
      <c r="B126" s="43">
        <v>95.911782220369432</v>
      </c>
      <c r="C126" s="48"/>
      <c r="D126" s="27"/>
    </row>
    <row r="127" spans="1:4" ht="18" customHeight="1" x14ac:dyDescent="0.2">
      <c r="A127" s="51">
        <f>A126+Calculator!$P$36/200</f>
        <v>4.8149999999999951</v>
      </c>
      <c r="B127" s="43">
        <v>95.924065485556909</v>
      </c>
      <c r="C127" s="48"/>
      <c r="D127" s="27"/>
    </row>
    <row r="128" spans="1:4" ht="18" customHeight="1" x14ac:dyDescent="0.2">
      <c r="A128" s="51">
        <f>A127+Calculator!$P$36/200</f>
        <v>4.859999999999995</v>
      </c>
      <c r="B128" s="43">
        <v>95.936261833032631</v>
      </c>
      <c r="C128" s="48"/>
      <c r="D128" s="27"/>
    </row>
    <row r="129" spans="1:4" ht="18" customHeight="1" x14ac:dyDescent="0.2">
      <c r="A129" s="51">
        <f>A128+Calculator!$P$36/200</f>
        <v>4.9049999999999949</v>
      </c>
      <c r="B129" s="43">
        <v>95.948374664880305</v>
      </c>
      <c r="C129" s="48"/>
      <c r="D129" s="27"/>
    </row>
    <row r="130" spans="1:4" ht="18" customHeight="1" x14ac:dyDescent="0.2">
      <c r="A130" s="51">
        <f>A129+Calculator!$P$36/200</f>
        <v>4.9499999999999948</v>
      </c>
      <c r="B130" s="43">
        <v>95.96040724168671</v>
      </c>
      <c r="C130" s="48"/>
      <c r="D130" s="27"/>
    </row>
    <row r="131" spans="1:4" ht="18" customHeight="1" x14ac:dyDescent="0.2">
      <c r="A131" s="51">
        <f>A130+Calculator!$P$36/200</f>
        <v>4.9949999999999948</v>
      </c>
      <c r="B131" s="43">
        <v>95.972362688432256</v>
      </c>
      <c r="C131" s="48"/>
      <c r="D131" s="27"/>
    </row>
    <row r="132" spans="1:4" ht="18" customHeight="1" x14ac:dyDescent="0.2">
      <c r="A132" s="51">
        <f>A131+Calculator!$P$36/200</f>
        <v>5.0399999999999947</v>
      </c>
      <c r="B132" s="43">
        <v>95.984244000136286</v>
      </c>
      <c r="C132" s="48"/>
      <c r="D132" s="27"/>
    </row>
    <row r="133" spans="1:4" ht="18" customHeight="1" x14ac:dyDescent="0.2">
      <c r="A133" s="51">
        <f>A132+Calculator!$P$36/200</f>
        <v>5.0849999999999946</v>
      </c>
      <c r="B133" s="43">
        <v>95.996054047267108</v>
      </c>
      <c r="C133" s="48"/>
      <c r="D133" s="27"/>
    </row>
    <row r="134" spans="1:4" ht="18" customHeight="1" x14ac:dyDescent="0.2">
      <c r="A134" s="51">
        <f>A133+Calculator!$P$36/200</f>
        <v>5.1299999999999946</v>
      </c>
      <c r="B134" s="43">
        <v>96.007795580926881</v>
      </c>
      <c r="C134" s="48"/>
      <c r="D134" s="27"/>
    </row>
    <row r="135" spans="1:4" ht="18" customHeight="1" x14ac:dyDescent="0.2">
      <c r="A135" s="51">
        <f>A134+Calculator!$P$36/200</f>
        <v>5.1749999999999945</v>
      </c>
      <c r="B135" s="43">
        <v>96.019471237820497</v>
      </c>
      <c r="C135" s="48"/>
      <c r="D135" s="27"/>
    </row>
    <row r="136" spans="1:4" ht="18" customHeight="1" x14ac:dyDescent="0.2">
      <c r="A136" s="51">
        <f>A135+Calculator!$P$36/200</f>
        <v>5.2199999999999944</v>
      </c>
      <c r="B136" s="43">
        <v>96.031083545017594</v>
      </c>
      <c r="C136" s="48"/>
      <c r="D136" s="27"/>
    </row>
    <row r="137" spans="1:4" ht="18" customHeight="1" x14ac:dyDescent="0.2">
      <c r="A137" s="51">
        <f>A136+Calculator!$P$36/200</f>
        <v>5.2649999999999944</v>
      </c>
      <c r="B137" s="43">
        <v>96.04263492451625</v>
      </c>
      <c r="C137" s="48"/>
      <c r="D137" s="27"/>
    </row>
    <row r="138" spans="1:4" ht="18" customHeight="1" x14ac:dyDescent="0.2">
      <c r="A138" s="51">
        <f>A137+Calculator!$P$36/200</f>
        <v>5.3099999999999943</v>
      </c>
      <c r="B138" s="43">
        <v>96.054127697616693</v>
      </c>
      <c r="C138" s="48"/>
      <c r="D138" s="27"/>
    </row>
    <row r="139" spans="1:4" ht="18" customHeight="1" x14ac:dyDescent="0.2">
      <c r="A139" s="51">
        <f>A138+Calculator!$P$36/200</f>
        <v>5.3549999999999942</v>
      </c>
      <c r="B139" s="43">
        <v>96.065564089112883</v>
      </c>
      <c r="C139" s="48"/>
      <c r="D139" s="27"/>
    </row>
    <row r="140" spans="1:4" ht="18" customHeight="1" x14ac:dyDescent="0.2">
      <c r="A140" s="51">
        <f>A139+Calculator!$P$36/200</f>
        <v>5.3999999999999941</v>
      </c>
      <c r="B140" s="43">
        <v>96.07694623130962</v>
      </c>
      <c r="C140" s="48"/>
      <c r="D140" s="27"/>
    </row>
    <row r="141" spans="1:4" ht="18" customHeight="1" x14ac:dyDescent="0.2">
      <c r="A141" s="51">
        <f>A140+Calculator!$P$36/200</f>
        <v>5.4449999999999941</v>
      </c>
      <c r="B141" s="43">
        <v>96.088276167872294</v>
      </c>
      <c r="C141" s="48"/>
      <c r="D141" s="27"/>
    </row>
    <row r="142" spans="1:4" ht="18" customHeight="1" x14ac:dyDescent="0.2">
      <c r="A142" s="51">
        <f>A141+Calculator!$P$36/200</f>
        <v>5.489999999999994</v>
      </c>
      <c r="B142" s="43">
        <v>96.099555857516549</v>
      </c>
      <c r="C142" s="48"/>
      <c r="D142" s="27"/>
    </row>
    <row r="143" spans="1:4" ht="18" customHeight="1" x14ac:dyDescent="0.2">
      <c r="A143" s="51">
        <f>A142+Calculator!$P$36/200</f>
        <v>5.5349999999999939</v>
      </c>
      <c r="B143" s="43">
        <v>96.11078717754414</v>
      </c>
      <c r="C143" s="48"/>
      <c r="D143" s="27"/>
    </row>
    <row r="144" spans="1:4" ht="18" customHeight="1" x14ac:dyDescent="0.2">
      <c r="A144" s="51">
        <f>A143+Calculator!$P$36/200</f>
        <v>5.5799999999999939</v>
      </c>
      <c r="B144" s="43">
        <v>96.121971927231712</v>
      </c>
      <c r="C144" s="48"/>
      <c r="D144" s="27"/>
    </row>
    <row r="145" spans="1:4" ht="18" customHeight="1" x14ac:dyDescent="0.2">
      <c r="A145" s="51">
        <f>A144+Calculator!$P$36/200</f>
        <v>5.6249999999999938</v>
      </c>
      <c r="B145" s="43">
        <v>96.133111831078466</v>
      </c>
      <c r="C145" s="48"/>
      <c r="D145" s="27"/>
    </row>
    <row r="146" spans="1:4" ht="18" customHeight="1" x14ac:dyDescent="0.2">
      <c r="A146" s="51">
        <f>A145+Calculator!$P$36/200</f>
        <v>5.6699999999999937</v>
      </c>
      <c r="B146" s="43">
        <v>96.144208541918672</v>
      </c>
      <c r="C146" s="48"/>
      <c r="D146" s="27"/>
    </row>
    <row r="147" spans="1:4" ht="18" customHeight="1" x14ac:dyDescent="0.2">
      <c r="A147" s="51">
        <f>A146+Calculator!$P$36/200</f>
        <v>5.7149999999999936</v>
      </c>
      <c r="B147" s="43">
        <v>96.155263643904462</v>
      </c>
      <c r="C147" s="48"/>
      <c r="D147" s="27"/>
    </row>
    <row r="148" spans="1:4" ht="18" customHeight="1" x14ac:dyDescent="0.2">
      <c r="A148" s="51">
        <f>A147+Calculator!$P$36/200</f>
        <v>5.7599999999999936</v>
      </c>
      <c r="B148" s="43">
        <v>96.166278655364678</v>
      </c>
      <c r="C148" s="48"/>
      <c r="D148" s="27"/>
    </row>
    <row r="149" spans="1:4" ht="18" customHeight="1" x14ac:dyDescent="0.2">
      <c r="A149" s="51">
        <f>A148+Calculator!$P$36/200</f>
        <v>5.8049999999999935</v>
      </c>
      <c r="B149" s="43">
        <v>96.177255031544533</v>
      </c>
      <c r="C149" s="48"/>
      <c r="D149" s="27"/>
    </row>
    <row r="150" spans="1:4" ht="18" customHeight="1" x14ac:dyDescent="0.2">
      <c r="A150" s="51">
        <f>A149+Calculator!$P$36/200</f>
        <v>5.8499999999999934</v>
      </c>
      <c r="B150" s="43">
        <v>96.188194167231273</v>
      </c>
      <c r="C150" s="48"/>
      <c r="D150" s="27"/>
    </row>
    <row r="151" spans="1:4" ht="18" customHeight="1" x14ac:dyDescent="0.2">
      <c r="A151" s="51">
        <f>A150+Calculator!$P$36/200</f>
        <v>5.8949999999999934</v>
      </c>
      <c r="B151" s="43">
        <v>96.19909739927057</v>
      </c>
      <c r="C151" s="48"/>
      <c r="D151" s="27"/>
    </row>
    <row r="152" spans="1:4" ht="18" customHeight="1" x14ac:dyDescent="0.2">
      <c r="A152" s="51">
        <f>A151+Calculator!$P$36/200</f>
        <v>5.9399999999999933</v>
      </c>
      <c r="B152" s="43">
        <v>96.209966008978171</v>
      </c>
      <c r="C152" s="48"/>
      <c r="D152" s="27"/>
    </row>
    <row r="153" spans="1:4" ht="18" customHeight="1" x14ac:dyDescent="0.2">
      <c r="A153" s="51">
        <f>A152+Calculator!$P$36/200</f>
        <v>5.9849999999999932</v>
      </c>
      <c r="B153" s="43">
        <v>96.220801224451094</v>
      </c>
      <c r="C153" s="48"/>
      <c r="D153" s="27"/>
    </row>
    <row r="154" spans="1:4" ht="18" customHeight="1" x14ac:dyDescent="0.2">
      <c r="A154" s="51">
        <f>A153+Calculator!$P$36/200</f>
        <v>6.0299999999999931</v>
      </c>
      <c r="B154" s="43">
        <v>96.231604222782693</v>
      </c>
      <c r="C154" s="48"/>
      <c r="D154" s="27"/>
    </row>
    <row r="155" spans="1:4" ht="18" customHeight="1" x14ac:dyDescent="0.2">
      <c r="A155" s="51">
        <f>A154+Calculator!$P$36/200</f>
        <v>6.0749999999999931</v>
      </c>
      <c r="B155" s="43">
        <v>96.242376132185399</v>
      </c>
      <c r="C155" s="48"/>
      <c r="D155" s="27"/>
    </row>
    <row r="156" spans="1:4" ht="18" customHeight="1" x14ac:dyDescent="0.2">
      <c r="A156" s="51">
        <f>A155+Calculator!$P$36/200</f>
        <v>6.119999999999993</v>
      </c>
      <c r="B156" s="43">
        <v>96.253118034025334</v>
      </c>
      <c r="C156" s="48"/>
      <c r="D156" s="27"/>
    </row>
    <row r="157" spans="1:4" ht="18" customHeight="1" x14ac:dyDescent="0.2">
      <c r="A157" s="51">
        <f>A156+Calculator!$P$36/200</f>
        <v>6.1649999999999929</v>
      </c>
      <c r="B157" s="43">
        <v>96.263830964771913</v>
      </c>
      <c r="C157" s="48"/>
      <c r="D157" s="27"/>
    </row>
    <row r="158" spans="1:4" ht="18" customHeight="1" x14ac:dyDescent="0.2">
      <c r="A158" s="51">
        <f>A157+Calculator!$P$36/200</f>
        <v>6.2099999999999929</v>
      </c>
      <c r="B158" s="43">
        <v>96.27451591786658</v>
      </c>
      <c r="C158" s="48"/>
      <c r="D158" s="27"/>
    </row>
    <row r="159" spans="1:4" ht="18" customHeight="1" x14ac:dyDescent="0.2">
      <c r="A159" s="51">
        <f>A158+Calculator!$P$36/200</f>
        <v>6.2549999999999928</v>
      </c>
      <c r="B159" s="43">
        <v>96.285173845513583</v>
      </c>
      <c r="C159" s="48"/>
      <c r="D159" s="27"/>
    </row>
    <row r="160" spans="1:4" ht="18" customHeight="1" x14ac:dyDescent="0.2">
      <c r="A160" s="51">
        <f>A159+Calculator!$P$36/200</f>
        <v>6.2999999999999927</v>
      </c>
      <c r="B160" s="43">
        <v>96.295805660396283</v>
      </c>
      <c r="C160" s="48"/>
      <c r="D160" s="27"/>
    </row>
    <row r="161" spans="1:4" ht="18" customHeight="1" x14ac:dyDescent="0.2">
      <c r="A161" s="51">
        <f>A160+Calculator!$P$36/200</f>
        <v>6.3449999999999926</v>
      </c>
      <c r="B161" s="43">
        <v>96.306412237321979</v>
      </c>
      <c r="C161" s="48"/>
      <c r="D161" s="27"/>
    </row>
    <row r="162" spans="1:4" ht="18" customHeight="1" x14ac:dyDescent="0.2">
      <c r="A162" s="51">
        <f>A161+Calculator!$P$36/200</f>
        <v>6.3899999999999926</v>
      </c>
      <c r="B162" s="43">
        <v>96.316994414798316</v>
      </c>
      <c r="C162" s="48"/>
      <c r="D162" s="27"/>
    </row>
    <row r="163" spans="1:4" ht="18" customHeight="1" x14ac:dyDescent="0.2">
      <c r="A163" s="51">
        <f>A162+Calculator!$P$36/200</f>
        <v>6.4349999999999925</v>
      </c>
      <c r="B163" s="43">
        <v>96.327552996544057</v>
      </c>
      <c r="C163" s="48"/>
      <c r="D163" s="27"/>
    </row>
    <row r="164" spans="1:4" ht="18" customHeight="1" x14ac:dyDescent="0.2">
      <c r="A164" s="51">
        <f>A163+Calculator!$P$36/200</f>
        <v>6.4799999999999924</v>
      </c>
      <c r="B164" s="43">
        <v>96.338088752936912</v>
      </c>
      <c r="C164" s="48"/>
      <c r="D164" s="27"/>
    </row>
    <row r="165" spans="1:4" ht="18" customHeight="1" x14ac:dyDescent="0.2">
      <c r="A165" s="51">
        <f>A164+Calculator!$P$36/200</f>
        <v>6.5249999999999924</v>
      </c>
      <c r="B165" s="43">
        <v>96.348602422401214</v>
      </c>
      <c r="C165" s="48"/>
      <c r="D165" s="27"/>
    </row>
    <row r="166" spans="1:4" ht="18" customHeight="1" x14ac:dyDescent="0.2">
      <c r="A166" s="51">
        <f>A165+Calculator!$P$36/200</f>
        <v>6.5699999999999923</v>
      </c>
      <c r="B166" s="43">
        <v>96.359094712737743</v>
      </c>
      <c r="C166" s="48"/>
      <c r="D166" s="27"/>
    </row>
    <row r="167" spans="1:4" ht="18" customHeight="1" x14ac:dyDescent="0.2">
      <c r="A167" s="51">
        <f>A166+Calculator!$P$36/200</f>
        <v>6.6149999999999922</v>
      </c>
      <c r="B167" s="43">
        <v>96.369566302398241</v>
      </c>
      <c r="C167" s="48"/>
      <c r="D167" s="27"/>
    </row>
    <row r="168" spans="1:4" ht="18" customHeight="1" x14ac:dyDescent="0.2">
      <c r="A168" s="51">
        <f>A167+Calculator!$P$36/200</f>
        <v>6.6599999999999921</v>
      </c>
      <c r="B168" s="43">
        <v>96.380017841706845</v>
      </c>
      <c r="C168" s="48"/>
      <c r="D168" s="27"/>
    </row>
    <row r="169" spans="1:4" ht="18" customHeight="1" x14ac:dyDescent="0.2">
      <c r="A169" s="51">
        <f>A168+Calculator!$P$36/200</f>
        <v>6.7049999999999921</v>
      </c>
      <c r="B169" s="43">
        <v>96.390449954030728</v>
      </c>
      <c r="C169" s="48"/>
      <c r="D169" s="27"/>
    </row>
    <row r="170" spans="1:4" ht="18" customHeight="1" x14ac:dyDescent="0.2">
      <c r="A170" s="51">
        <f>A169+Calculator!$P$36/200</f>
        <v>6.749999999999992</v>
      </c>
      <c r="B170" s="43">
        <v>96.400863236901955</v>
      </c>
      <c r="C170" s="48"/>
      <c r="D170" s="27"/>
    </row>
    <row r="171" spans="1:4" ht="18" customHeight="1" x14ac:dyDescent="0.2">
      <c r="A171" s="51">
        <f>A170+Calculator!$P$36/200</f>
        <v>6.7949999999999919</v>
      </c>
      <c r="B171" s="43">
        <v>96.411258263092705</v>
      </c>
      <c r="C171" s="48"/>
      <c r="D171" s="27"/>
    </row>
    <row r="172" spans="1:4" ht="18" customHeight="1" x14ac:dyDescent="0.2">
      <c r="A172" s="51">
        <f>A171+Calculator!$P$36/200</f>
        <v>6.8399999999999919</v>
      </c>
      <c r="B172" s="43">
        <v>96.421635581645688</v>
      </c>
      <c r="C172" s="48"/>
      <c r="D172" s="27"/>
    </row>
    <row r="173" spans="1:4" ht="18" customHeight="1" x14ac:dyDescent="0.2">
      <c r="A173" s="51">
        <f>A172+Calculator!$P$36/200</f>
        <v>6.8849999999999918</v>
      </c>
      <c r="B173" s="43">
        <v>96.431995718861714</v>
      </c>
      <c r="C173" s="48"/>
      <c r="D173" s="27"/>
    </row>
    <row r="174" spans="1:4" ht="18" customHeight="1" x14ac:dyDescent="0.2">
      <c r="A174" s="51">
        <f>A173+Calculator!$P$36/200</f>
        <v>6.9299999999999917</v>
      </c>
      <c r="B174" s="43">
        <v>96.44233917924609</v>
      </c>
      <c r="C174" s="48"/>
      <c r="D174" s="27"/>
    </row>
    <row r="175" spans="1:4" ht="18" customHeight="1" x14ac:dyDescent="0.2">
      <c r="A175" s="51">
        <f>A174+Calculator!$P$36/200</f>
        <v>6.9749999999999917</v>
      </c>
      <c r="B175" s="43">
        <v>96.452666446415748</v>
      </c>
      <c r="C175" s="48"/>
      <c r="D175" s="27"/>
    </row>
    <row r="176" spans="1:4" ht="18" customHeight="1" x14ac:dyDescent="0.2">
      <c r="A176" s="51">
        <f>A175+Calculator!$P$36/200</f>
        <v>7.0199999999999916</v>
      </c>
      <c r="B176" s="43">
        <v>96.462977983968472</v>
      </c>
      <c r="C176" s="48"/>
      <c r="D176" s="27"/>
    </row>
    <row r="177" spans="1:4" ht="18" customHeight="1" x14ac:dyDescent="0.2">
      <c r="A177" s="51">
        <f>A176+Calculator!$P$36/200</f>
        <v>7.0649999999999915</v>
      </c>
      <c r="B177" s="43">
        <v>96.473274236316058</v>
      </c>
      <c r="C177" s="48"/>
      <c r="D177" s="27"/>
    </row>
    <row r="178" spans="1:4" ht="18" customHeight="1" x14ac:dyDescent="0.2">
      <c r="A178" s="51">
        <f>A177+Calculator!$P$36/200</f>
        <v>7.1099999999999914</v>
      </c>
      <c r="B178" s="43">
        <v>96.483555629482709</v>
      </c>
      <c r="C178" s="48"/>
      <c r="D178" s="27"/>
    </row>
    <row r="179" spans="1:4" ht="18" customHeight="1" x14ac:dyDescent="0.2">
      <c r="A179" s="51">
        <f>A178+Calculator!$P$36/200</f>
        <v>7.1549999999999914</v>
      </c>
      <c r="B179" s="43">
        <v>96.493822571870282</v>
      </c>
      <c r="C179" s="48"/>
      <c r="D179" s="27"/>
    </row>
    <row r="180" spans="1:4" ht="18" customHeight="1" x14ac:dyDescent="0.2">
      <c r="A180" s="51">
        <f>A179+Calculator!$P$36/200</f>
        <v>7.1999999999999913</v>
      </c>
      <c r="B180" s="43">
        <v>96.504075454991636</v>
      </c>
      <c r="C180" s="48"/>
      <c r="D180" s="27"/>
    </row>
    <row r="181" spans="1:4" ht="18" customHeight="1" x14ac:dyDescent="0.2">
      <c r="A181" s="51">
        <f>A180+Calculator!$P$36/200</f>
        <v>7.2449999999999912</v>
      </c>
      <c r="B181" s="43">
        <v>96.514314654173475</v>
      </c>
      <c r="C181" s="48"/>
      <c r="D181" s="27"/>
    </row>
    <row r="182" spans="1:4" ht="18" customHeight="1" x14ac:dyDescent="0.2">
      <c r="A182" s="51">
        <f>A181+Calculator!$P$36/200</f>
        <v>7.2899999999999912</v>
      </c>
      <c r="B182" s="43">
        <v>96.524540529229881</v>
      </c>
      <c r="C182" s="48"/>
      <c r="D182" s="27"/>
    </row>
    <row r="183" spans="1:4" ht="18" customHeight="1" x14ac:dyDescent="0.2">
      <c r="A183" s="51">
        <f>A182+Calculator!$P$36/200</f>
        <v>7.3349999999999911</v>
      </c>
      <c r="B183" s="43">
        <v>96.534753425107908</v>
      </c>
      <c r="C183" s="48"/>
      <c r="D183" s="27"/>
    </row>
    <row r="184" spans="1:4" ht="18" customHeight="1" x14ac:dyDescent="0.2">
      <c r="A184" s="51">
        <f>A183+Calculator!$P$36/200</f>
        <v>7.379999999999991</v>
      </c>
      <c r="B184" s="43">
        <v>96.544953672506281</v>
      </c>
      <c r="C184" s="48"/>
      <c r="D184" s="27"/>
    </row>
    <row r="185" spans="1:4" ht="18" customHeight="1" x14ac:dyDescent="0.2">
      <c r="A185" s="51">
        <f>A184+Calculator!$P$36/200</f>
        <v>7.4249999999999909</v>
      </c>
      <c r="B185" s="43">
        <v>96.555141588468231</v>
      </c>
      <c r="C185" s="48"/>
      <c r="D185" s="27"/>
    </row>
    <row r="186" spans="1:4" ht="18" customHeight="1" x14ac:dyDescent="0.2">
      <c r="A186" s="51">
        <f>A185+Calculator!$P$36/200</f>
        <v>7.4699999999999909</v>
      </c>
      <c r="B186" s="43">
        <v>96.565317476949843</v>
      </c>
      <c r="C186" s="48"/>
      <c r="D186" s="27"/>
    </row>
    <row r="187" spans="1:4" ht="18" customHeight="1" x14ac:dyDescent="0.2">
      <c r="A187" s="51">
        <f>A186+Calculator!$P$36/200</f>
        <v>7.5149999999999908</v>
      </c>
      <c r="B187" s="43">
        <v>96.575481629364575</v>
      </c>
      <c r="C187" s="48"/>
      <c r="D187" s="27"/>
    </row>
    <row r="188" spans="1:4" ht="18" customHeight="1" x14ac:dyDescent="0.2">
      <c r="A188" s="51">
        <f>A187+Calculator!$P$36/200</f>
        <v>7.5599999999999907</v>
      </c>
      <c r="B188" s="43">
        <v>96.585634325105289</v>
      </c>
      <c r="C188" s="48"/>
      <c r="D188" s="27"/>
    </row>
    <row r="189" spans="1:4" ht="18" customHeight="1" x14ac:dyDescent="0.2">
      <c r="A189" s="51">
        <f>A188+Calculator!$P$36/200</f>
        <v>7.6049999999999907</v>
      </c>
      <c r="B189" s="43">
        <v>96.595775832044339</v>
      </c>
      <c r="C189" s="48"/>
      <c r="D189" s="27"/>
    </row>
    <row r="190" spans="1:4" ht="18" customHeight="1" x14ac:dyDescent="0.2">
      <c r="A190" s="51">
        <f>A189+Calculator!$P$36/200</f>
        <v>7.6499999999999906</v>
      </c>
      <c r="B190" s="43">
        <v>96.605906407013052</v>
      </c>
      <c r="C190" s="48"/>
      <c r="D190" s="27"/>
    </row>
    <row r="191" spans="1:4" ht="18" customHeight="1" x14ac:dyDescent="0.2">
      <c r="A191" s="51">
        <f>A190+Calculator!$P$36/200</f>
        <v>7.6949999999999905</v>
      </c>
      <c r="B191" s="43">
        <v>96.616026296261126</v>
      </c>
      <c r="C191" s="48"/>
      <c r="D191" s="27"/>
    </row>
    <row r="192" spans="1:4" ht="18" customHeight="1" x14ac:dyDescent="0.2">
      <c r="A192" s="51">
        <f>A191+Calculator!$P$36/200</f>
        <v>7.7399999999999904</v>
      </c>
      <c r="B192" s="43">
        <v>96.626135735896966</v>
      </c>
      <c r="C192" s="48"/>
      <c r="D192" s="27"/>
    </row>
    <row r="193" spans="1:4" ht="18" customHeight="1" x14ac:dyDescent="0.2">
      <c r="A193" s="51">
        <f>A192+Calculator!$P$36/200</f>
        <v>7.7849999999999904</v>
      </c>
      <c r="B193" s="43">
        <v>96.636234952309636</v>
      </c>
      <c r="C193" s="48"/>
      <c r="D193" s="27"/>
    </row>
    <row r="194" spans="1:4" ht="18" customHeight="1" x14ac:dyDescent="0.2">
      <c r="A194" s="51">
        <f>A193+Calculator!$P$36/200</f>
        <v>7.8299999999999903</v>
      </c>
      <c r="B194" s="43">
        <v>96.646324162573336</v>
      </c>
      <c r="C194" s="48"/>
      <c r="D194" s="27"/>
    </row>
    <row r="195" spans="1:4" ht="18" customHeight="1" x14ac:dyDescent="0.2">
      <c r="A195" s="51">
        <f>A194+Calculator!$P$36/200</f>
        <v>7.8749999999999902</v>
      </c>
      <c r="B195" s="43">
        <v>96.656403574834997</v>
      </c>
      <c r="C195" s="48"/>
      <c r="D195" s="27"/>
    </row>
    <row r="196" spans="1:4" ht="18" customHeight="1" x14ac:dyDescent="0.2">
      <c r="A196" s="51">
        <f>A195+Calculator!$P$36/200</f>
        <v>7.9199999999999902</v>
      </c>
      <c r="B196" s="43">
        <v>96.66647338868566</v>
      </c>
      <c r="C196" s="48"/>
      <c r="D196" s="27"/>
    </row>
    <row r="197" spans="1:4" ht="18" customHeight="1" x14ac:dyDescent="0.2">
      <c r="A197" s="51">
        <f>A196+Calculator!$P$36/200</f>
        <v>7.9649999999999901</v>
      </c>
      <c r="B197" s="43">
        <v>96.676533795516605</v>
      </c>
      <c r="C197" s="48"/>
      <c r="D197" s="27"/>
    </row>
    <row r="198" spans="1:4" ht="18" customHeight="1" x14ac:dyDescent="0.2">
      <c r="A198" s="51">
        <f>A197+Calculator!$P$36/200</f>
        <v>8.0099999999999909</v>
      </c>
      <c r="B198" s="43">
        <v>96.686584978860424</v>
      </c>
      <c r="C198" s="48"/>
      <c r="D198" s="27"/>
    </row>
    <row r="199" spans="1:4" ht="18" customHeight="1" x14ac:dyDescent="0.2">
      <c r="A199" s="51">
        <f>A198+Calculator!$P$36/200</f>
        <v>8.0549999999999908</v>
      </c>
      <c r="B199" s="43">
        <v>96.696627114718126</v>
      </c>
      <c r="C199" s="48"/>
      <c r="D199" s="27"/>
    </row>
    <row r="200" spans="1:4" ht="18" customHeight="1" x14ac:dyDescent="0.2">
      <c r="A200" s="51">
        <f>A199+Calculator!$P$36/200</f>
        <v>8.0999999999999908</v>
      </c>
      <c r="B200" s="43">
        <v>96.70666037187236</v>
      </c>
      <c r="C200" s="48"/>
      <c r="D200" s="27"/>
    </row>
    <row r="201" spans="1:4" ht="18" customHeight="1" x14ac:dyDescent="0.2">
      <c r="A201" s="51">
        <f>A200+Calculator!$P$36/200</f>
        <v>8.1449999999999907</v>
      </c>
      <c r="B201" s="43">
        <v>96.716684912187915</v>
      </c>
      <c r="C201" s="48"/>
      <c r="D201" s="27"/>
    </row>
    <row r="202" spans="1:4" ht="18" customHeight="1" x14ac:dyDescent="0.2">
      <c r="A202" s="51">
        <f>A201+Calculator!$P$36/200</f>
        <v>8.1899999999999906</v>
      </c>
      <c r="B202" s="43">
        <v>96.726700890899451</v>
      </c>
      <c r="C202" s="48"/>
      <c r="D202" s="27"/>
    </row>
    <row r="203" spans="1:4" ht="18" customHeight="1" x14ac:dyDescent="0.2">
      <c r="A203" s="51">
        <f>A202+Calculator!$P$36/200</f>
        <v>8.2349999999999905</v>
      </c>
      <c r="B203" s="43">
        <v>96.736708456887385</v>
      </c>
      <c r="C203" s="48"/>
      <c r="D203" s="27"/>
    </row>
    <row r="204" spans="1:4" ht="18" customHeight="1" x14ac:dyDescent="0.2">
      <c r="A204" s="51">
        <f>A203+Calculator!$P$36/200</f>
        <v>8.2799999999999905</v>
      </c>
      <c r="B204" s="43">
        <v>96.746707752942285</v>
      </c>
      <c r="C204" s="48"/>
      <c r="D204" s="27"/>
    </row>
    <row r="205" spans="1:4" ht="18" customHeight="1" x14ac:dyDescent="0.2">
      <c r="A205" s="51">
        <f>A204+Calculator!$P$36/200</f>
        <v>8.3249999999999904</v>
      </c>
      <c r="B205" s="43">
        <v>96.756698916018223</v>
      </c>
      <c r="C205" s="48"/>
      <c r="D205" s="27"/>
    </row>
    <row r="206" spans="1:4" ht="18" customHeight="1" x14ac:dyDescent="0.2">
      <c r="A206" s="51">
        <f>A205+Calculator!$P$36/200</f>
        <v>8.3699999999999903</v>
      </c>
      <c r="B206" s="43">
        <v>96.766682077475608</v>
      </c>
      <c r="C206" s="48"/>
      <c r="D206" s="27"/>
    </row>
    <row r="207" spans="1:4" ht="18" customHeight="1" x14ac:dyDescent="0.2">
      <c r="A207" s="51">
        <f>A206+Calculator!$P$36/200</f>
        <v>8.4149999999999903</v>
      </c>
      <c r="B207" s="43">
        <v>96.776657363313902</v>
      </c>
      <c r="C207" s="48"/>
      <c r="D207" s="27"/>
    </row>
    <row r="208" spans="1:4" ht="18" customHeight="1" x14ac:dyDescent="0.2">
      <c r="A208" s="51">
        <f>A207+Calculator!$P$36/200</f>
        <v>8.4599999999999902</v>
      </c>
      <c r="B208" s="43">
        <v>96.786624894394691</v>
      </c>
      <c r="C208" s="48"/>
      <c r="D208" s="27"/>
    </row>
    <row r="209" spans="1:4" ht="18" customHeight="1" x14ac:dyDescent="0.2">
      <c r="A209" s="51">
        <f>A208+Calculator!$P$36/200</f>
        <v>8.5049999999999901</v>
      </c>
      <c r="B209" s="43">
        <v>96.796584786655373</v>
      </c>
      <c r="C209" s="48"/>
      <c r="D209" s="27"/>
    </row>
    <row r="210" spans="1:4" ht="18" customHeight="1" x14ac:dyDescent="0.2">
      <c r="A210" s="51">
        <f>A209+Calculator!$P$36/200</f>
        <v>8.5499999999999901</v>
      </c>
      <c r="B210" s="43">
        <v>96.806537151314117</v>
      </c>
      <c r="C210" s="48"/>
      <c r="D210" s="27"/>
    </row>
    <row r="211" spans="1:4" ht="18" customHeight="1" x14ac:dyDescent="0.2">
      <c r="A211" s="51">
        <f>A210+Calculator!$P$36/200</f>
        <v>8.59499999999999</v>
      </c>
      <c r="B211" s="43">
        <v>96.816482095066107</v>
      </c>
      <c r="C211" s="48"/>
      <c r="D211" s="27"/>
    </row>
    <row r="212" spans="1:4" ht="18" customHeight="1" x14ac:dyDescent="0.2">
      <c r="A212" s="51">
        <f>A211+Calculator!$P$36/200</f>
        <v>8.6399999999999899</v>
      </c>
      <c r="B212" s="43">
        <v>96.826419720271744</v>
      </c>
      <c r="C212" s="48"/>
      <c r="D212" s="27"/>
    </row>
    <row r="213" spans="1:4" ht="18" customHeight="1" x14ac:dyDescent="0.2">
      <c r="A213" s="51">
        <f>A212+Calculator!$P$36/200</f>
        <v>8.6849999999999898</v>
      </c>
      <c r="B213" s="43">
        <v>96.83635012513696</v>
      </c>
      <c r="C213" s="48"/>
      <c r="D213" s="27"/>
    </row>
    <row r="214" spans="1:4" ht="18" customHeight="1" x14ac:dyDescent="0.2">
      <c r="A214" s="51">
        <f>A213+Calculator!$P$36/200</f>
        <v>8.7299999999999898</v>
      </c>
      <c r="B214" s="43">
        <v>96.846273403886102</v>
      </c>
      <c r="C214" s="48"/>
      <c r="D214" s="27"/>
    </row>
    <row r="215" spans="1:4" ht="18" customHeight="1" x14ac:dyDescent="0.2">
      <c r="A215" s="51">
        <f>A214+Calculator!$P$36/200</f>
        <v>8.7749999999999897</v>
      </c>
      <c r="B215" s="43">
        <v>96.856189646927447</v>
      </c>
      <c r="C215" s="48"/>
      <c r="D215" s="27"/>
    </row>
    <row r="216" spans="1:4" ht="18" customHeight="1" x14ac:dyDescent="0.2">
      <c r="A216" s="51">
        <f>A215+Calculator!$P$36/200</f>
        <v>8.8199999999999896</v>
      </c>
      <c r="B216" s="43">
        <v>96.866098941012126</v>
      </c>
      <c r="C216" s="48"/>
      <c r="D216" s="27"/>
    </row>
    <row r="217" spans="1:4" ht="18" customHeight="1" x14ac:dyDescent="0.2">
      <c r="A217" s="51">
        <f>A216+Calculator!$P$36/200</f>
        <v>8.8649999999999896</v>
      </c>
      <c r="B217" s="43">
        <v>96.876001369386046</v>
      </c>
      <c r="C217" s="48"/>
      <c r="D217" s="27"/>
    </row>
    <row r="218" spans="1:4" ht="18" customHeight="1" x14ac:dyDescent="0.2">
      <c r="A218" s="51">
        <f>A217+Calculator!$P$36/200</f>
        <v>8.9099999999999895</v>
      </c>
      <c r="B218" s="43">
        <v>96.885897011935882</v>
      </c>
      <c r="C218" s="48"/>
      <c r="D218" s="27"/>
    </row>
    <row r="219" spans="1:4" ht="18" customHeight="1" x14ac:dyDescent="0.2">
      <c r="A219" s="51">
        <f>A218+Calculator!$P$36/200</f>
        <v>8.9549999999999894</v>
      </c>
      <c r="B219" s="43">
        <v>96.895785945328697</v>
      </c>
      <c r="C219" s="48"/>
      <c r="D219" s="27"/>
    </row>
    <row r="220" spans="1:4" ht="18" customHeight="1" x14ac:dyDescent="0.2">
      <c r="A220" s="51">
        <f>A219+Calculator!$P$36/200</f>
        <v>8.9999999999999893</v>
      </c>
      <c r="B220" s="43">
        <v>96.905668243145897</v>
      </c>
      <c r="C220" s="48"/>
      <c r="D220" s="27"/>
    </row>
    <row r="221" spans="1:4" ht="18" customHeight="1" x14ac:dyDescent="0.2">
      <c r="A221" s="51">
        <f>A220+Calculator!$P$36/200</f>
        <v>9.0449999999999893</v>
      </c>
      <c r="B221" s="43">
        <v>96.91554397601162</v>
      </c>
      <c r="C221" s="48"/>
      <c r="D221" s="27"/>
    </row>
    <row r="222" spans="1:4" ht="18" customHeight="1" x14ac:dyDescent="0.2">
      <c r="A222" s="51">
        <f>A221+Calculator!$P$36/200</f>
        <v>9.0899999999999892</v>
      </c>
      <c r="B222" s="43">
        <v>96.925413211715664</v>
      </c>
      <c r="C222" s="48"/>
      <c r="D222" s="27"/>
    </row>
    <row r="223" spans="1:4" ht="18" customHeight="1" x14ac:dyDescent="0.2">
      <c r="A223" s="51">
        <f>A222+Calculator!$P$36/200</f>
        <v>9.1349999999999891</v>
      </c>
      <c r="B223" s="43">
        <v>96.935276015331425</v>
      </c>
      <c r="C223" s="48"/>
      <c r="D223" s="27"/>
    </row>
    <row r="224" spans="1:4" ht="18" customHeight="1" x14ac:dyDescent="0.2">
      <c r="A224" s="51">
        <f>A223+Calculator!$P$36/200</f>
        <v>9.1799999999999891</v>
      </c>
      <c r="B224" s="43">
        <v>96.945132449328895</v>
      </c>
      <c r="C224" s="48"/>
      <c r="D224" s="27"/>
    </row>
    <row r="225" spans="1:4" ht="18" customHeight="1" x14ac:dyDescent="0.2">
      <c r="A225" s="51">
        <f>A224+Calculator!$P$36/200</f>
        <v>9.224999999999989</v>
      </c>
      <c r="B225" s="43">
        <v>96.954982573682884</v>
      </c>
      <c r="C225" s="48"/>
      <c r="D225" s="27"/>
    </row>
    <row r="226" spans="1:4" ht="18" customHeight="1" x14ac:dyDescent="0.2">
      <c r="A226" s="51">
        <f>A225+Calculator!$P$36/200</f>
        <v>9.2699999999999889</v>
      </c>
      <c r="B226" s="43">
        <v>96.964826445976882</v>
      </c>
      <c r="C226" s="48"/>
      <c r="D226" s="27"/>
    </row>
    <row r="227" spans="1:4" ht="18" customHeight="1" x14ac:dyDescent="0.2">
      <c r="A227" s="51">
        <f>A226+Calculator!$P$36/200</f>
        <v>9.3149999999999888</v>
      </c>
      <c r="B227" s="43">
        <v>96.974664121502386</v>
      </c>
      <c r="C227" s="48"/>
      <c r="D227" s="27"/>
    </row>
    <row r="228" spans="1:4" ht="18" customHeight="1" x14ac:dyDescent="0.2">
      <c r="A228" s="51">
        <f>A227+Calculator!$P$36/200</f>
        <v>9.3599999999999888</v>
      </c>
      <c r="B228" s="43">
        <v>96.984495653354344</v>
      </c>
      <c r="C228" s="48"/>
      <c r="D228" s="27"/>
    </row>
    <row r="229" spans="1:4" ht="18" customHeight="1" x14ac:dyDescent="0.2">
      <c r="A229" s="51">
        <f>A228+Calculator!$P$36/200</f>
        <v>9.4049999999999887</v>
      </c>
      <c r="B229" s="43">
        <v>96.994321092522469</v>
      </c>
      <c r="C229" s="48"/>
      <c r="D229" s="27"/>
    </row>
    <row r="230" spans="1:4" ht="18" customHeight="1" x14ac:dyDescent="0.2">
      <c r="A230" s="51">
        <f>A229+Calculator!$P$36/200</f>
        <v>9.4499999999999886</v>
      </c>
      <c r="B230" s="43">
        <v>97.004140487978702</v>
      </c>
      <c r="C230" s="48"/>
      <c r="D230" s="27"/>
    </row>
    <row r="231" spans="1:4" ht="18" customHeight="1" x14ac:dyDescent="0.2">
      <c r="A231" s="51">
        <f>A230+Calculator!$P$36/200</f>
        <v>9.4949999999999886</v>
      </c>
      <c r="B231" s="43">
        <v>97.013953886761257</v>
      </c>
      <c r="C231" s="48"/>
      <c r="D231" s="27"/>
    </row>
    <row r="232" spans="1:4" ht="18" customHeight="1" x14ac:dyDescent="0.2">
      <c r="A232" s="51">
        <f>A231+Calculator!$P$36/200</f>
        <v>9.5399999999999885</v>
      </c>
      <c r="B232" s="43">
        <v>97.023761334054939</v>
      </c>
      <c r="C232" s="48"/>
      <c r="D232" s="27"/>
    </row>
    <row r="233" spans="1:4" ht="18" customHeight="1" x14ac:dyDescent="0.2">
      <c r="A233" s="51">
        <f>A232+Calculator!$P$36/200</f>
        <v>9.5849999999999884</v>
      </c>
      <c r="B233" s="43">
        <v>97.03356287326821</v>
      </c>
      <c r="C233" s="48"/>
      <c r="D233" s="27"/>
    </row>
    <row r="234" spans="1:4" ht="18" customHeight="1" x14ac:dyDescent="0.2">
      <c r="A234" s="51">
        <f>A233+Calculator!$P$36/200</f>
        <v>9.6299999999999883</v>
      </c>
      <c r="B234" s="43">
        <v>97.043358546107157</v>
      </c>
      <c r="C234" s="48"/>
      <c r="D234" s="27"/>
    </row>
    <row r="235" spans="1:4" ht="18" customHeight="1" x14ac:dyDescent="0.2">
      <c r="A235" s="51">
        <f>A234+Calculator!$P$36/200</f>
        <v>9.6749999999999883</v>
      </c>
      <c r="B235" s="43">
        <v>97.053148392646108</v>
      </c>
      <c r="C235" s="48"/>
      <c r="D235" s="27"/>
    </row>
    <row r="236" spans="1:4" ht="18" customHeight="1" x14ac:dyDescent="0.2">
      <c r="A236" s="51">
        <f>A235+Calculator!$P$36/200</f>
        <v>9.7199999999999882</v>
      </c>
      <c r="B236" s="43">
        <v>97.062932451395625</v>
      </c>
      <c r="C236" s="48"/>
      <c r="D236" s="27"/>
    </row>
    <row r="237" spans="1:4" ht="18" customHeight="1" x14ac:dyDescent="0.2">
      <c r="A237" s="51">
        <f>A236+Calculator!$P$36/200</f>
        <v>9.7649999999999881</v>
      </c>
      <c r="B237" s="43">
        <v>97.072710759367453</v>
      </c>
      <c r="C237" s="48"/>
      <c r="D237" s="27"/>
    </row>
    <row r="238" spans="1:4" ht="18" customHeight="1" x14ac:dyDescent="0.2">
      <c r="A238" s="51">
        <f>A237+Calculator!$P$36/200</f>
        <v>9.8099999999999881</v>
      </c>
      <c r="B238" s="43">
        <v>97.082483352136819</v>
      </c>
      <c r="C238" s="48"/>
      <c r="D238" s="27"/>
    </row>
    <row r="239" spans="1:4" ht="18" customHeight="1" x14ac:dyDescent="0.2">
      <c r="A239" s="51">
        <f>A238+Calculator!$P$36/200</f>
        <v>9.854999999999988</v>
      </c>
      <c r="B239" s="43">
        <v>97.092250263902201</v>
      </c>
      <c r="C239" s="48"/>
      <c r="D239" s="27"/>
    </row>
  </sheetData>
  <protectedRanges>
    <protectedRange sqref="B1" name="Ambient Temperature"/>
    <protectedRange sqref="A20:A239" name="Time"/>
    <protectedRange sqref="B3:W3" name="Load Profile_1_1_1_1"/>
    <protectedRange sqref="B4:W7" name="Load Profile_1_1_1_1_1_2_3_1_1_1_1"/>
  </protectedRanges>
  <mergeCells count="9">
    <mergeCell ref="F48:R48"/>
    <mergeCell ref="F52:R52"/>
    <mergeCell ref="O36:V36"/>
    <mergeCell ref="E36:L36"/>
    <mergeCell ref="F41:R42"/>
    <mergeCell ref="G44:R46"/>
    <mergeCell ref="G47:R47"/>
    <mergeCell ref="F40:R40"/>
    <mergeCell ref="F43:R4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F4087DD0F2AB4C9C6C463703B0B7FD" ma:contentTypeVersion="4" ma:contentTypeDescription="Create a new document." ma:contentTypeScope="" ma:versionID="568cb597bda5e9c009fc0f45c1dcbff6">
  <xsd:schema xmlns:xsd="http://www.w3.org/2001/XMLSchema" xmlns:xs="http://www.w3.org/2001/XMLSchema" xmlns:p="http://schemas.microsoft.com/office/2006/metadata/properties" xmlns:ns2="d4b361a7-656f-49b0-9d98-05f0e412bca6" targetNamespace="http://schemas.microsoft.com/office/2006/metadata/properties" ma:root="true" ma:fieldsID="1883264f4dcaa9a226b32ddee656b05a"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45647AC9-9C5A-4A9A-A095-FA6DBBC9F75A}">
  <ds:schemaRefs>
    <ds:schemaRef ds:uri="http://schemas.openxmlformats.org/package/2006/metadata/core-properties"/>
    <ds:schemaRef ds:uri="http://purl.org/dc/dcmitype/"/>
    <ds:schemaRef ds:uri="http://purl.org/dc/term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d4b361a7-656f-49b0-9d98-05f0e412bca6"/>
  </ds:schemaRefs>
</ds:datastoreItem>
</file>

<file path=customXml/itemProps2.xml><?xml version="1.0" encoding="utf-8"?>
<ds:datastoreItem xmlns:ds="http://schemas.openxmlformats.org/officeDocument/2006/customXml" ds:itemID="{586116BD-DE9E-477A-A584-A8A3BC4706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A559F5-3FDD-42FC-BDE9-CD74E61CFB13}">
  <ds:schemaRefs>
    <ds:schemaRef ds:uri="http://schemas.microsoft.com/sharepoint/v3/contenttype/forms"/>
  </ds:schemaRefs>
</ds:datastoreItem>
</file>

<file path=docMetadata/LabelInfo.xml><?xml version="1.0" encoding="utf-8"?>
<clbl:labelList xmlns:clbl="http://schemas.microsoft.com/office/2020/mipLabelMetadata">
  <clbl:label id="{abd91acf-c16c-41cd-b5be-031447adf284}" enabled="1" method="Privileged" siteId="{e5b49634-450b-4709-8abb-1e2b19b982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32</vt:i4>
      </vt:variant>
    </vt:vector>
  </HeadingPairs>
  <TitlesOfParts>
    <vt:vector size="45" baseType="lpstr">
      <vt:lpstr>Revision</vt:lpstr>
      <vt:lpstr>HowToUse</vt:lpstr>
      <vt:lpstr>Calculator</vt:lpstr>
      <vt:lpstr>4L 4cm X 4cm</vt:lpstr>
      <vt:lpstr>4L 2cm X 2cm</vt:lpstr>
      <vt:lpstr>4L 8cm X 4cm</vt:lpstr>
      <vt:lpstr>Design Inputs</vt:lpstr>
      <vt:lpstr>Foster_Networks</vt:lpstr>
      <vt:lpstr>HSFET 1</vt:lpstr>
      <vt:lpstr>HSFET 2</vt:lpstr>
      <vt:lpstr>LSFET 1</vt:lpstr>
      <vt:lpstr>LSFET 2</vt:lpstr>
      <vt:lpstr>Average</vt:lpstr>
      <vt:lpstr>amp_HSN_HPSN</vt:lpstr>
      <vt:lpstr>amp_HSN_HPSP</vt:lpstr>
      <vt:lpstr>amp_HSN_LPSN</vt:lpstr>
      <vt:lpstr>amp_HSN_LPSP</vt:lpstr>
      <vt:lpstr>amp_HSP_HPSN</vt:lpstr>
      <vt:lpstr>amp_HSP_HPSP</vt:lpstr>
      <vt:lpstr>amp_HSP_LPSN</vt:lpstr>
      <vt:lpstr>amp_HSP_LPSP</vt:lpstr>
      <vt:lpstr>amp_LSN_HPSN</vt:lpstr>
      <vt:lpstr>amp_LSN_HPSP</vt:lpstr>
      <vt:lpstr>amp_LSN_LPSN</vt:lpstr>
      <vt:lpstr>amp_LSN_LPSP</vt:lpstr>
      <vt:lpstr>amp_LSP_HPSN</vt:lpstr>
      <vt:lpstr>amp_LSP_HPSP</vt:lpstr>
      <vt:lpstr>amp_LSP_LPSN</vt:lpstr>
      <vt:lpstr>amp_LSP_LPSP</vt:lpstr>
      <vt:lpstr>tau_HSN_HPSN</vt:lpstr>
      <vt:lpstr>tau_HSN_HPSP</vt:lpstr>
      <vt:lpstr>tau_HSN_LPSN</vt:lpstr>
      <vt:lpstr>tau_HSN_LPSP</vt:lpstr>
      <vt:lpstr>tau_HSP_HPSN</vt:lpstr>
      <vt:lpstr>tau_HSP_HPSP</vt:lpstr>
      <vt:lpstr>tau_HSP_LPSN</vt:lpstr>
      <vt:lpstr>tau_HSP_LPSP</vt:lpstr>
      <vt:lpstr>tau_LSN_HPSN</vt:lpstr>
      <vt:lpstr>tau_LSN_HPSP</vt:lpstr>
      <vt:lpstr>tau_LSN_LPSN</vt:lpstr>
      <vt:lpstr>tau_LSN_LPSP</vt:lpstr>
      <vt:lpstr>tau_LSP_HPSN</vt:lpstr>
      <vt:lpstr>tau_LSP_HPSP</vt:lpstr>
      <vt:lpstr>tau_LSP_LPSN</vt:lpstr>
      <vt:lpstr>tau_LSP_LPSP</vt:lpstr>
    </vt:vector>
  </TitlesOfParts>
  <Manager/>
  <Company>ON Semiconductor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Gopalan, Anand</dc:creator>
  <cp:keywords/>
  <dc:description/>
  <cp:lastModifiedBy>Horlander-Cruz, Joshua</cp:lastModifiedBy>
  <cp:revision/>
  <dcterms:created xsi:type="dcterms:W3CDTF">2014-07-03T22:38:08Z</dcterms:created>
  <dcterms:modified xsi:type="dcterms:W3CDTF">2026-01-20T23:10:09Z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0x0101009BF4087DD0F2AB4C9C6C463703B0B7FD</vt:lpwstr>
  </property>
</Properties>
</file>